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9040" windowHeight="15840" tabRatio="702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Sheet1!$A$1:$R$54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62913"/>
</workbook>
</file>

<file path=xl/calcChain.xml><?xml version="1.0" encoding="utf-8"?>
<calcChain xmlns="http://schemas.openxmlformats.org/spreadsheetml/2006/main"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B12" i="4" l="1"/>
  <c r="A52" i="1" l="1"/>
  <c r="H33" i="1" l="1"/>
  <c r="Q19" i="1"/>
  <c r="Q33" i="1" l="1"/>
  <c r="H19" i="1"/>
  <c r="I3" i="2"/>
  <c r="I4" i="2" l="1"/>
  <c r="L47" i="1" l="1"/>
  <c r="A45" i="1"/>
  <c r="A46" i="1"/>
  <c r="I45" i="1"/>
  <c r="I5" i="2"/>
  <c r="I6" i="2" l="1"/>
  <c r="K19" i="1" l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<sst xmlns="http://schemas.openxmlformats.org/spreadsheetml/2006/main" count="264" uniqueCount="89">
  <si>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</si>
  <si>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</si>
  <si>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</si>
  <si>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</si>
  <si>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</si>
  <si>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</si>
  <si>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</si>
  <si>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</si>
  <si>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</si>
  <si>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</si>
  <si>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</si>
  <si>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</si>
  <si>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</si>
  <si>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</si>
  <si>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</si>
  <si>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</si>
  <si>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</si>
  <si>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</si>
  <si>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</si>
  <si>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</si>
  <si>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</si>
  <si>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</si>
  <si>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</si>
  <si>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</si>
  <si>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</si>
  <si>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</si>
  <si>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</si>
  <si>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</si>
  <si>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</si>
  <si>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</si>
  <si>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</si>
  <si>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</si>
  <si>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</si>
  <si>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</si>
  <si>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</si>
  <si>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</si>
  <si>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</si>
  <si>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</si>
  <si>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</si>
  <si>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</si>
  <si>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</si>
  <si>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</si>
  <si>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</si>
  <si>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</si>
  <si>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</si>
  <si>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</si>
  <si>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</si>
  <si>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</si>
  <si>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</si>
  <si>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</si>
  <si>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</si>
  <si>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</si>
  <si>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</si>
  <si>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</si>
  <si>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</si>
  <si>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</si>
  <si>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</si>
  <si>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</si>
  <si>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</si>
  <si>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</si>
  <si>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</si>
  <si>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</si>
  <si>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</si>
  <si>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</si>
  <si>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</si>
  <si>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</si>
  <si>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</si>
  <si>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</si>
  <si>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</si>
  <si>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</si>
  <si>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</si>
  <si>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</si>
  <si>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</si>
  <si>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</si>
  <si>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</si>
  <si>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</si>
  <si>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</si>
  <si>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</si>
  <si>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</si>
  <si>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</si>
  <si>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</si>
  <si>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</si>
  <si>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</si>
  <si>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</si>
  <si>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م. محمد على سليم</t>
  </si>
  <si>
    <t xml:space="preserve"> </t>
  </si>
  <si>
    <t>Prac. Molecular biology. 2nd  bio</t>
  </si>
  <si>
    <t>Prac. Cytogenetics. 4th  bio</t>
  </si>
  <si>
    <t>عبداللە ابوبكر شریف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</si>
</sst>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27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5"/>
  <sheetViews>
    <sheetView rightToLeft="1" tabSelected="1" view="pageBreakPreview" topLeftCell="A28" zoomScaleNormal="100" zoomScaleSheetLayoutView="100" zoomScalePageLayoutView="90" workbookViewId="0">
      <selection activeCell="AF33" sqref="AF33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9.28515625" style="1" customWidth="1"/>
    <col min="6" max="6" width="7.285156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1" width="6.5703125" style="1" customWidth="1"/>
    <col min="12" max="13" width="5.42578125" style="1" customWidth="1"/>
    <col min="14" max="14" width="10.570312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05" t="s">
        <v>0</v>
      </c>
      <c r="B1" s="105"/>
      <c r="C1" s="105"/>
      <c r="D1" s="105"/>
      <c r="E1" s="105"/>
      <c r="F1" s="105"/>
      <c r="G1" s="10"/>
      <c r="H1" s="10"/>
      <c r="I1" s="10"/>
      <c r="J1" s="10"/>
      <c r="K1" s="11"/>
      <c r="L1" s="10"/>
      <c r="M1" s="123" t="s">
        <v>2</v>
      </c>
      <c r="N1" s="123"/>
      <c r="O1" s="123"/>
      <c r="P1" s="123"/>
      <c r="Q1" s="123"/>
    </row>
    <row r="2" spans="1:35" ht="14.25" customHeight="1" x14ac:dyDescent="0.25">
      <c r="A2" s="105" t="s">
        <v>1</v>
      </c>
      <c r="B2" s="105"/>
      <c r="C2" s="105"/>
      <c r="D2" s="105"/>
      <c r="E2" s="105"/>
      <c r="F2" s="105"/>
      <c r="G2" s="10"/>
      <c r="H2" s="10"/>
      <c r="I2" s="10"/>
      <c r="J2" s="10"/>
      <c r="K2" s="11"/>
      <c r="L2" s="10"/>
      <c r="M2" s="52" t="s">
        <v>83</v>
      </c>
      <c r="N2" s="52">
        <v>2023</v>
      </c>
      <c r="O2" s="96" t="s">
        <v>21</v>
      </c>
      <c r="P2" s="96"/>
      <c r="Q2" s="10">
        <v>1</v>
      </c>
    </row>
    <row r="3" spans="1:35" ht="14.25" customHeight="1" x14ac:dyDescent="0.25">
      <c r="A3" s="105" t="s">
        <v>62</v>
      </c>
      <c r="B3" s="105"/>
      <c r="C3" s="105"/>
      <c r="D3" s="105"/>
      <c r="E3" s="105"/>
      <c r="F3" s="105"/>
      <c r="G3" s="10"/>
      <c r="H3" s="10"/>
      <c r="I3" s="10"/>
      <c r="J3" s="10"/>
      <c r="K3" s="11"/>
      <c r="L3" s="10"/>
      <c r="M3" s="105" t="s">
        <v>3</v>
      </c>
      <c r="N3" s="105"/>
      <c r="O3" s="105"/>
      <c r="P3" s="13">
        <v>12</v>
      </c>
      <c r="Q3" s="12"/>
    </row>
    <row r="4" spans="1:35" ht="14.25" customHeight="1" x14ac:dyDescent="0.25">
      <c r="A4" s="127" t="s">
        <v>38</v>
      </c>
      <c r="B4" s="127"/>
      <c r="C4" s="128" t="s">
        <v>88</v>
      </c>
      <c r="D4" s="128"/>
      <c r="E4" s="128"/>
      <c r="F4" s="128"/>
      <c r="G4" s="10"/>
      <c r="H4" s="10"/>
      <c r="I4" s="10"/>
      <c r="J4" s="10"/>
      <c r="K4" s="11"/>
      <c r="L4" s="10"/>
      <c r="M4" s="105" t="s">
        <v>4</v>
      </c>
      <c r="N4" s="105"/>
      <c r="O4" s="105"/>
      <c r="P4" s="14">
        <v>4</v>
      </c>
      <c r="Q4" s="133" t="s">
        <v>85</v>
      </c>
      <c r="R4" s="133"/>
    </row>
    <row r="5" spans="1:35" ht="16.5" customHeight="1" thickBot="1" x14ac:dyDescent="0.3">
      <c r="A5" s="129" t="s">
        <v>39</v>
      </c>
      <c r="B5" s="129"/>
      <c r="C5" s="130" t="s">
        <v>34</v>
      </c>
      <c r="D5" s="130"/>
      <c r="E5" s="130"/>
      <c r="F5" s="130"/>
      <c r="G5" s="10"/>
      <c r="H5" s="10"/>
      <c r="I5" s="10"/>
      <c r="J5" s="10"/>
      <c r="K5" s="11"/>
      <c r="L5" s="10"/>
      <c r="M5" s="105" t="s">
        <v>5</v>
      </c>
      <c r="N5" s="105"/>
      <c r="O5" s="105"/>
      <c r="P5" s="15">
        <v>8</v>
      </c>
      <c r="Q5" s="12"/>
      <c r="S5" s="131"/>
      <c r="T5" s="131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1:35" ht="17.25" thickTop="1" thickBot="1" x14ac:dyDescent="0.3">
      <c r="A6" s="29"/>
      <c r="B6" s="124" t="s">
        <v>22</v>
      </c>
      <c r="C6" s="125"/>
      <c r="D6" s="124" t="s">
        <v>23</v>
      </c>
      <c r="E6" s="125"/>
      <c r="F6" s="124" t="s">
        <v>24</v>
      </c>
      <c r="G6" s="125"/>
      <c r="H6" s="124" t="s">
        <v>25</v>
      </c>
      <c r="I6" s="125"/>
      <c r="J6" s="124" t="s">
        <v>26</v>
      </c>
      <c r="K6" s="125"/>
      <c r="L6" s="124" t="s">
        <v>27</v>
      </c>
      <c r="M6" s="125"/>
      <c r="N6" s="124" t="s">
        <v>28</v>
      </c>
      <c r="O6" s="125"/>
      <c r="P6" s="126" t="s">
        <v>29</v>
      </c>
      <c r="Q6" s="126"/>
      <c r="R6" s="40" t="s">
        <v>60</v>
      </c>
      <c r="S6" s="86"/>
      <c r="T6" s="86"/>
      <c r="U6" s="86"/>
      <c r="V6" s="86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ht="16.5" thickTop="1" x14ac:dyDescent="0.25">
      <c r="A7" s="28" t="s">
        <v>55</v>
      </c>
      <c r="B7" s="104"/>
      <c r="C7" s="97"/>
      <c r="D7" s="97"/>
      <c r="E7" s="97"/>
      <c r="F7" s="114"/>
      <c r="G7" s="115"/>
      <c r="H7" s="114"/>
      <c r="I7" s="115"/>
      <c r="J7" s="114"/>
      <c r="K7" s="115"/>
      <c r="L7" s="114"/>
      <c r="M7" s="115"/>
      <c r="N7" s="114"/>
      <c r="O7" s="115"/>
      <c r="P7" s="97"/>
      <c r="Q7" s="97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x14ac:dyDescent="0.25">
      <c r="A8" s="28" t="s">
        <v>6</v>
      </c>
      <c r="B8" s="111"/>
      <c r="C8" s="112"/>
      <c r="D8" s="112"/>
      <c r="E8" s="112"/>
      <c r="F8" s="147"/>
      <c r="G8" s="147"/>
      <c r="H8" s="147"/>
      <c r="I8" s="147"/>
      <c r="J8" s="112"/>
      <c r="K8" s="112"/>
      <c r="L8" s="112"/>
      <c r="M8" s="113"/>
      <c r="N8" s="53"/>
      <c r="O8" s="57"/>
      <c r="P8" s="106"/>
      <c r="Q8" s="106"/>
      <c r="R8" s="49"/>
      <c r="S8" s="86"/>
      <c r="T8" s="86"/>
      <c r="U8" s="86"/>
      <c r="V8" s="86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</row>
    <row r="9" spans="1:35" x14ac:dyDescent="0.25">
      <c r="A9" s="148" t="s">
        <v>7</v>
      </c>
      <c r="B9" s="147" t="s">
        <v>86</v>
      </c>
      <c r="C9" s="147"/>
      <c r="D9" s="147"/>
      <c r="E9" s="147"/>
      <c r="F9" s="147" t="s">
        <v>86</v>
      </c>
      <c r="G9" s="147"/>
      <c r="H9" s="147"/>
      <c r="I9" s="147"/>
      <c r="J9" s="56"/>
      <c r="K9" s="147" t="s">
        <v>86</v>
      </c>
      <c r="L9" s="147"/>
      <c r="M9" s="147"/>
      <c r="N9" s="147"/>
      <c r="O9" s="54"/>
      <c r="P9" s="54"/>
      <c r="Q9" s="55"/>
      <c r="R9" s="49"/>
      <c r="S9" s="86"/>
      <c r="T9" s="86"/>
      <c r="U9" s="86"/>
      <c r="V9" s="86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x14ac:dyDescent="0.25">
      <c r="A10" s="148" t="s">
        <v>8</v>
      </c>
      <c r="B10" s="149"/>
      <c r="C10" s="106"/>
      <c r="D10" s="106"/>
      <c r="E10" s="106"/>
      <c r="F10" s="146"/>
      <c r="G10" s="72"/>
      <c r="H10" s="72"/>
      <c r="I10" s="73"/>
      <c r="J10" s="71"/>
      <c r="K10" s="72"/>
      <c r="L10" s="72"/>
      <c r="M10" s="73"/>
      <c r="N10" s="106"/>
      <c r="O10" s="106"/>
      <c r="P10" s="106"/>
      <c r="Q10" s="106"/>
      <c r="R10" s="50"/>
      <c r="S10" s="86"/>
      <c r="T10" s="86"/>
      <c r="U10" s="86"/>
      <c r="V10" s="86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</row>
    <row r="11" spans="1:35" x14ac:dyDescent="0.25">
      <c r="A11" s="16" t="s">
        <v>9</v>
      </c>
      <c r="B11" s="111" t="s">
        <v>87</v>
      </c>
      <c r="C11" s="112"/>
      <c r="D11" s="112"/>
      <c r="E11" s="113"/>
      <c r="F11" s="71"/>
      <c r="G11" s="146"/>
      <c r="H11" s="147" t="s">
        <v>87</v>
      </c>
      <c r="I11" s="147"/>
      <c r="J11" s="147"/>
      <c r="K11" s="54"/>
      <c r="L11" s="147" t="s">
        <v>87</v>
      </c>
      <c r="M11" s="147"/>
      <c r="N11" s="147"/>
      <c r="O11" s="58"/>
      <c r="P11" s="106"/>
      <c r="Q11" s="106"/>
      <c r="R11" s="50"/>
    </row>
    <row r="12" spans="1:35" ht="16.5" thickBot="1" x14ac:dyDescent="0.3">
      <c r="A12" s="17" t="s">
        <v>10</v>
      </c>
      <c r="B12" s="134"/>
      <c r="C12" s="109"/>
      <c r="D12" s="109"/>
      <c r="E12" s="110"/>
      <c r="F12" s="108"/>
      <c r="G12" s="109"/>
      <c r="H12" s="109"/>
      <c r="I12" s="110"/>
      <c r="J12" s="132"/>
      <c r="K12" s="109"/>
      <c r="L12" s="109"/>
      <c r="M12" s="110"/>
      <c r="N12" s="107"/>
      <c r="O12" s="107"/>
      <c r="P12" s="107"/>
      <c r="Q12" s="107"/>
      <c r="R12" s="51"/>
    </row>
    <row r="13" spans="1:35" ht="5.25" customHeight="1" thickTop="1" thickBo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 x14ac:dyDescent="0.25">
      <c r="A14" s="117" t="s">
        <v>50</v>
      </c>
      <c r="B14" s="99"/>
      <c r="C14" s="118"/>
      <c r="D14" s="98" t="s">
        <v>51</v>
      </c>
      <c r="E14" s="99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0"/>
    </row>
    <row r="15" spans="1:35" ht="16.5" thickBot="1" x14ac:dyDescent="0.3">
      <c r="A15" s="119"/>
      <c r="B15" s="120"/>
      <c r="C15" s="121"/>
      <c r="D15" s="101" t="s">
        <v>52</v>
      </c>
      <c r="E15" s="116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1:35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 x14ac:dyDescent="0.3">
      <c r="A17" s="135" t="s">
        <v>11</v>
      </c>
      <c r="B17" s="136"/>
      <c r="C17" s="137"/>
      <c r="D17" s="137"/>
      <c r="E17" s="137"/>
      <c r="F17" s="137"/>
      <c r="G17" s="137"/>
      <c r="H17" s="138"/>
      <c r="I17" s="18"/>
      <c r="J17" s="135" t="s">
        <v>12</v>
      </c>
      <c r="K17" s="136"/>
      <c r="L17" s="137"/>
      <c r="M17" s="137"/>
      <c r="N17" s="137"/>
      <c r="O17" s="137"/>
      <c r="P17" s="137"/>
      <c r="Q17" s="138"/>
    </row>
    <row r="18" spans="1:17" s="38" customFormat="1" ht="39" thickTop="1" x14ac:dyDescent="0.2">
      <c r="A18" s="39" t="s">
        <v>13</v>
      </c>
      <c r="B18" s="139" t="s">
        <v>14</v>
      </c>
      <c r="C18" s="140"/>
      <c r="D18" s="67" t="s">
        <v>41</v>
      </c>
      <c r="E18" s="68"/>
      <c r="F18" s="76" t="s">
        <v>42</v>
      </c>
      <c r="G18" s="68"/>
      <c r="H18" s="36" t="s">
        <v>53</v>
      </c>
      <c r="I18" s="18"/>
      <c r="J18" s="39" t="s">
        <v>13</v>
      </c>
      <c r="K18" s="139" t="s">
        <v>14</v>
      </c>
      <c r="L18" s="140"/>
      <c r="M18" s="67" t="s">
        <v>41</v>
      </c>
      <c r="N18" s="68"/>
      <c r="O18" s="76" t="s">
        <v>42</v>
      </c>
      <c r="P18" s="68"/>
      <c r="Q18" s="36" t="s">
        <v>53</v>
      </c>
    </row>
    <row r="19" spans="1:17" x14ac:dyDescent="0.25">
      <c r="A19" s="19" t="s">
        <v>54</v>
      </c>
      <c r="B19" s="65">
        <v>44927</v>
      </c>
      <c r="C19" s="66"/>
      <c r="D19" s="83"/>
      <c r="E19" s="75"/>
      <c r="F19" s="74"/>
      <c r="G19" s="75"/>
      <c r="H19" s="32" t="str">
        <f>IF(D19=Sheet2!B10,"",IF((D19+F19)&lt;&gt;0,(D19+F19), ""))</f>
        <v/>
      </c>
      <c r="I19" s="18"/>
      <c r="J19" s="19" t="s">
        <v>54</v>
      </c>
      <c r="K19" s="65">
        <f>B24+2</f>
        <v>44934</v>
      </c>
      <c r="L19" s="66"/>
      <c r="M19" s="83"/>
      <c r="N19" s="75"/>
      <c r="O19" s="74"/>
      <c r="P19" s="75"/>
      <c r="Q19" s="32" t="str">
        <f>IF(M19=Sheet2!B10,"",IF((M19+O19)&lt;&gt;0,(M19+O19), ""))</f>
        <v/>
      </c>
    </row>
    <row r="20" spans="1:17" ht="14.25" customHeight="1" x14ac:dyDescent="0.25">
      <c r="A20" s="19" t="s">
        <v>6</v>
      </c>
      <c r="B20" s="65">
        <v>44928</v>
      </c>
      <c r="C20" s="66"/>
      <c r="D20" s="77"/>
      <c r="E20" s="78"/>
      <c r="F20" s="79"/>
      <c r="G20" s="78"/>
      <c r="H20" s="32"/>
      <c r="I20" s="18"/>
      <c r="J20" s="19" t="s">
        <v>6</v>
      </c>
      <c r="K20" s="65">
        <f>K19+1</f>
        <v>44935</v>
      </c>
      <c r="L20" s="66"/>
      <c r="M20" s="77"/>
      <c r="N20" s="78"/>
      <c r="O20" s="79"/>
      <c r="P20" s="78"/>
      <c r="Q20" s="32"/>
    </row>
    <row r="21" spans="1:17" ht="14.25" customHeight="1" x14ac:dyDescent="0.25">
      <c r="A21" s="19" t="s">
        <v>7</v>
      </c>
      <c r="B21" s="65">
        <v>44929</v>
      </c>
      <c r="C21" s="66"/>
      <c r="D21" s="77"/>
      <c r="E21" s="78"/>
      <c r="F21" s="79">
        <v>6</v>
      </c>
      <c r="G21" s="78"/>
      <c r="H21" s="32">
        <v>6</v>
      </c>
      <c r="I21" s="18"/>
      <c r="J21" s="19" t="s">
        <v>7</v>
      </c>
      <c r="K21" s="65">
        <f>K20+1</f>
        <v>44936</v>
      </c>
      <c r="L21" s="66"/>
      <c r="M21" s="77"/>
      <c r="N21" s="78"/>
      <c r="O21" s="79"/>
      <c r="P21" s="78"/>
      <c r="Q21" s="32">
        <v>6</v>
      </c>
    </row>
    <row r="22" spans="1:17" ht="14.25" customHeight="1" x14ac:dyDescent="0.25">
      <c r="A22" s="19" t="s">
        <v>8</v>
      </c>
      <c r="B22" s="65">
        <v>44930</v>
      </c>
      <c r="C22" s="66"/>
      <c r="D22" s="77"/>
      <c r="E22" s="78"/>
      <c r="F22" s="79"/>
      <c r="G22" s="78"/>
      <c r="H22" s="32"/>
      <c r="I22" s="18"/>
      <c r="J22" s="19" t="s">
        <v>8</v>
      </c>
      <c r="K22" s="65">
        <f t="shared" ref="K22:K24" si="0">K21+1</f>
        <v>44937</v>
      </c>
      <c r="L22" s="66"/>
      <c r="M22" s="77"/>
      <c r="N22" s="78"/>
      <c r="O22" s="79"/>
      <c r="P22" s="78"/>
      <c r="Q22" s="32"/>
    </row>
    <row r="23" spans="1:17" ht="14.25" customHeight="1" x14ac:dyDescent="0.25">
      <c r="A23" s="19" t="s">
        <v>9</v>
      </c>
      <c r="B23" s="65">
        <v>44931</v>
      </c>
      <c r="C23" s="66"/>
      <c r="D23" s="77"/>
      <c r="E23" s="78"/>
      <c r="F23" s="79">
        <v>6</v>
      </c>
      <c r="G23" s="78"/>
      <c r="H23" s="32">
        <v>6</v>
      </c>
      <c r="I23" s="18"/>
      <c r="J23" s="19" t="s">
        <v>9</v>
      </c>
      <c r="K23" s="65">
        <f t="shared" si="0"/>
        <v>44938</v>
      </c>
      <c r="L23" s="66"/>
      <c r="M23" s="77"/>
      <c r="N23" s="78"/>
      <c r="O23" s="79"/>
      <c r="P23" s="78"/>
      <c r="Q23" s="32">
        <v>6</v>
      </c>
    </row>
    <row r="24" spans="1:17" ht="14.25" customHeight="1" x14ac:dyDescent="0.25">
      <c r="A24" s="19" t="s">
        <v>10</v>
      </c>
      <c r="B24" s="65">
        <v>44932</v>
      </c>
      <c r="C24" s="66"/>
      <c r="D24" s="77"/>
      <c r="E24" s="78"/>
      <c r="F24" s="79"/>
      <c r="G24" s="78"/>
      <c r="H24" s="32"/>
      <c r="I24" s="18"/>
      <c r="J24" s="19" t="s">
        <v>10</v>
      </c>
      <c r="K24" s="65">
        <f t="shared" si="0"/>
        <v>44939</v>
      </c>
      <c r="L24" s="66"/>
      <c r="M24" s="77"/>
      <c r="N24" s="78"/>
      <c r="O24" s="79"/>
      <c r="P24" s="78"/>
      <c r="Q24" s="32"/>
    </row>
    <row r="25" spans="1:17" ht="23.25" customHeight="1" x14ac:dyDescent="0.25">
      <c r="A25" s="20" t="s">
        <v>18</v>
      </c>
      <c r="B25" s="65"/>
      <c r="C25" s="66"/>
      <c r="D25" s="77"/>
      <c r="E25" s="78"/>
      <c r="F25" s="79"/>
      <c r="G25" s="78"/>
      <c r="H25" s="32">
        <v>2</v>
      </c>
      <c r="I25" s="18"/>
      <c r="J25" s="20" t="s">
        <v>18</v>
      </c>
      <c r="K25" s="65"/>
      <c r="L25" s="66"/>
      <c r="M25" s="77"/>
      <c r="N25" s="78"/>
      <c r="O25" s="79"/>
      <c r="P25" s="78"/>
      <c r="Q25" s="32">
        <v>2</v>
      </c>
    </row>
    <row r="26" spans="1:17" x14ac:dyDescent="0.25">
      <c r="A26" s="34" t="s">
        <v>58</v>
      </c>
      <c r="B26" s="65"/>
      <c r="C26" s="66"/>
      <c r="D26" s="77"/>
      <c r="E26" s="78"/>
      <c r="F26" s="79"/>
      <c r="G26" s="78"/>
      <c r="H26" s="32"/>
      <c r="I26" s="18"/>
      <c r="J26" s="34" t="s">
        <v>58</v>
      </c>
      <c r="K26" s="65"/>
      <c r="L26" s="66"/>
      <c r="M26" s="77"/>
      <c r="N26" s="78"/>
      <c r="O26" s="79"/>
      <c r="P26" s="78"/>
      <c r="Q26" s="32"/>
    </row>
    <row r="27" spans="1:17" x14ac:dyDescent="0.25">
      <c r="A27" s="34" t="s">
        <v>59</v>
      </c>
      <c r="B27" s="65"/>
      <c r="C27" s="66"/>
      <c r="D27" s="77"/>
      <c r="E27" s="78"/>
      <c r="F27" s="79"/>
      <c r="G27" s="78"/>
      <c r="H27" s="32"/>
      <c r="I27" s="18"/>
      <c r="J27" s="34" t="s">
        <v>59</v>
      </c>
      <c r="K27" s="65"/>
      <c r="L27" s="66"/>
      <c r="M27" s="77"/>
      <c r="N27" s="78"/>
      <c r="O27" s="79"/>
      <c r="P27" s="78"/>
      <c r="Q27" s="32"/>
    </row>
    <row r="28" spans="1:17" ht="26.25" customHeight="1" x14ac:dyDescent="0.25">
      <c r="A28" s="20" t="s">
        <v>19</v>
      </c>
      <c r="B28" s="65"/>
      <c r="C28" s="66"/>
      <c r="D28" s="83"/>
      <c r="E28" s="75"/>
      <c r="F28" s="74"/>
      <c r="G28" s="75"/>
      <c r="H28" s="32"/>
      <c r="I28" s="18"/>
      <c r="J28" s="20" t="s">
        <v>19</v>
      </c>
      <c r="K28" s="65"/>
      <c r="L28" s="66"/>
      <c r="M28" s="83"/>
      <c r="N28" s="75"/>
      <c r="O28" s="74"/>
      <c r="P28" s="75"/>
      <c r="Q28" s="32"/>
    </row>
    <row r="29" spans="1:17" ht="16.5" thickBot="1" x14ac:dyDescent="0.3">
      <c r="A29" s="84" t="s">
        <v>15</v>
      </c>
      <c r="B29" s="63"/>
      <c r="C29" s="85"/>
      <c r="D29" s="80"/>
      <c r="E29" s="81"/>
      <c r="F29" s="81"/>
      <c r="G29" s="82"/>
      <c r="H29" s="33">
        <v>14</v>
      </c>
      <c r="I29" s="18"/>
      <c r="J29" s="62" t="s">
        <v>15</v>
      </c>
      <c r="K29" s="63"/>
      <c r="L29" s="64"/>
      <c r="M29" s="80"/>
      <c r="N29" s="81"/>
      <c r="O29" s="81"/>
      <c r="P29" s="82"/>
      <c r="Q29" s="33">
        <v>14</v>
      </c>
    </row>
    <row r="30" spans="1:17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 x14ac:dyDescent="0.3">
      <c r="A31" s="59" t="s">
        <v>16</v>
      </c>
      <c r="B31" s="60"/>
      <c r="C31" s="60"/>
      <c r="D31" s="60"/>
      <c r="E31" s="60"/>
      <c r="F31" s="60"/>
      <c r="G31" s="60"/>
      <c r="H31" s="61"/>
      <c r="I31" s="18"/>
      <c r="J31" s="59" t="s">
        <v>17</v>
      </c>
      <c r="K31" s="60"/>
      <c r="L31" s="60"/>
      <c r="M31" s="60"/>
      <c r="N31" s="60"/>
      <c r="O31" s="60"/>
      <c r="P31" s="60"/>
      <c r="Q31" s="61"/>
    </row>
    <row r="32" spans="1:17" s="38" customFormat="1" ht="39" thickTop="1" x14ac:dyDescent="0.2">
      <c r="A32" s="35" t="s">
        <v>13</v>
      </c>
      <c r="B32" s="94" t="s">
        <v>14</v>
      </c>
      <c r="C32" s="95"/>
      <c r="D32" s="67" t="s">
        <v>41</v>
      </c>
      <c r="E32" s="68"/>
      <c r="F32" s="76" t="s">
        <v>42</v>
      </c>
      <c r="G32" s="68"/>
      <c r="H32" s="36" t="s">
        <v>53</v>
      </c>
      <c r="I32" s="37"/>
      <c r="J32" s="35" t="s">
        <v>13</v>
      </c>
      <c r="K32" s="94" t="s">
        <v>14</v>
      </c>
      <c r="L32" s="95"/>
      <c r="M32" s="67" t="s">
        <v>41</v>
      </c>
      <c r="N32" s="68"/>
      <c r="O32" s="76" t="s">
        <v>42</v>
      </c>
      <c r="P32" s="68"/>
      <c r="Q32" s="36" t="s">
        <v>53</v>
      </c>
    </row>
    <row r="33" spans="1:17" x14ac:dyDescent="0.25">
      <c r="A33" s="19" t="s">
        <v>54</v>
      </c>
      <c r="B33" s="69">
        <f>K24+2</f>
        <v>44941</v>
      </c>
      <c r="C33" s="70"/>
      <c r="D33" s="83"/>
      <c r="E33" s="75"/>
      <c r="F33" s="74"/>
      <c r="G33" s="75"/>
      <c r="H33" s="32" t="str">
        <f>IF(D33=Sheet2!B10,"",IF((D33+F33)&lt;&gt;0,(D33+F33), ""))</f>
        <v/>
      </c>
      <c r="I33" s="21"/>
      <c r="J33" s="19" t="s">
        <v>54</v>
      </c>
      <c r="K33" s="69">
        <f>B38+2</f>
        <v>44948</v>
      </c>
      <c r="L33" s="70"/>
      <c r="M33" s="83"/>
      <c r="N33" s="75"/>
      <c r="O33" s="74"/>
      <c r="P33" s="75"/>
      <c r="Q33" s="32" t="str">
        <f>IF(M33=Sheet2!B10,"",IF((M33+O33)&lt;&gt;0,(M33+O33), ""))</f>
        <v/>
      </c>
    </row>
    <row r="34" spans="1:17" ht="15" customHeight="1" x14ac:dyDescent="0.25">
      <c r="A34" s="19" t="s">
        <v>6</v>
      </c>
      <c r="B34" s="69">
        <f>B33+1</f>
        <v>44942</v>
      </c>
      <c r="C34" s="70"/>
      <c r="D34" s="77"/>
      <c r="E34" s="78"/>
      <c r="F34" s="79"/>
      <c r="G34" s="78"/>
      <c r="H34" s="32"/>
      <c r="I34" s="18"/>
      <c r="J34" s="19" t="s">
        <v>6</v>
      </c>
      <c r="K34" s="69">
        <f>K33+1</f>
        <v>44949</v>
      </c>
      <c r="L34" s="70"/>
      <c r="M34" s="77"/>
      <c r="N34" s="78"/>
      <c r="O34" s="79"/>
      <c r="P34" s="78"/>
      <c r="Q34" s="32"/>
    </row>
    <row r="35" spans="1:17" ht="15" customHeight="1" x14ac:dyDescent="0.25">
      <c r="A35" s="19" t="s">
        <v>7</v>
      </c>
      <c r="B35" s="69">
        <f t="shared" ref="B35:B38" si="1">B34+1</f>
        <v>44943</v>
      </c>
      <c r="C35" s="70"/>
      <c r="D35" s="77"/>
      <c r="E35" s="78"/>
      <c r="F35" s="79">
        <v>6</v>
      </c>
      <c r="G35" s="78"/>
      <c r="H35" s="32">
        <v>6</v>
      </c>
      <c r="I35" s="18"/>
      <c r="J35" s="19" t="s">
        <v>7</v>
      </c>
      <c r="K35" s="69">
        <f t="shared" ref="K35:K38" si="2">K34+1</f>
        <v>44950</v>
      </c>
      <c r="L35" s="70"/>
      <c r="M35" s="77"/>
      <c r="N35" s="78"/>
      <c r="O35" s="79">
        <v>6</v>
      </c>
      <c r="P35" s="78"/>
      <c r="Q35" s="32">
        <v>6</v>
      </c>
    </row>
    <row r="36" spans="1:17" ht="15" customHeight="1" x14ac:dyDescent="0.25">
      <c r="A36" s="19" t="s">
        <v>8</v>
      </c>
      <c r="B36" s="69">
        <f t="shared" si="1"/>
        <v>44944</v>
      </c>
      <c r="C36" s="70"/>
      <c r="D36" s="77"/>
      <c r="E36" s="78"/>
      <c r="F36" s="79"/>
      <c r="G36" s="78"/>
      <c r="H36" s="32"/>
      <c r="I36" s="18"/>
      <c r="J36" s="19" t="s">
        <v>8</v>
      </c>
      <c r="K36" s="69">
        <f t="shared" si="2"/>
        <v>44951</v>
      </c>
      <c r="L36" s="70"/>
      <c r="M36" s="77"/>
      <c r="N36" s="78"/>
      <c r="O36" s="79"/>
      <c r="P36" s="78"/>
      <c r="Q36" s="32"/>
    </row>
    <row r="37" spans="1:17" ht="15" customHeight="1" x14ac:dyDescent="0.25">
      <c r="A37" s="19" t="s">
        <v>9</v>
      </c>
      <c r="B37" s="69">
        <f t="shared" si="1"/>
        <v>44945</v>
      </c>
      <c r="C37" s="70"/>
      <c r="D37" s="77"/>
      <c r="E37" s="78"/>
      <c r="F37" s="79">
        <v>6</v>
      </c>
      <c r="G37" s="78"/>
      <c r="H37" s="32">
        <v>6</v>
      </c>
      <c r="I37" s="18"/>
      <c r="J37" s="19" t="s">
        <v>9</v>
      </c>
      <c r="K37" s="69">
        <f t="shared" si="2"/>
        <v>44952</v>
      </c>
      <c r="L37" s="70"/>
      <c r="M37" s="77"/>
      <c r="N37" s="78"/>
      <c r="O37" s="79">
        <v>6</v>
      </c>
      <c r="P37" s="78"/>
      <c r="Q37" s="32">
        <v>6</v>
      </c>
    </row>
    <row r="38" spans="1:17" ht="15" customHeight="1" x14ac:dyDescent="0.25">
      <c r="A38" s="19" t="s">
        <v>10</v>
      </c>
      <c r="B38" s="69">
        <f t="shared" si="1"/>
        <v>44946</v>
      </c>
      <c r="C38" s="70"/>
      <c r="D38" s="77"/>
      <c r="E38" s="78"/>
      <c r="F38" s="79"/>
      <c r="G38" s="78"/>
      <c r="H38" s="32"/>
      <c r="I38" s="18"/>
      <c r="J38" s="19" t="s">
        <v>10</v>
      </c>
      <c r="K38" s="69">
        <f t="shared" si="2"/>
        <v>44953</v>
      </c>
      <c r="L38" s="70"/>
      <c r="M38" s="77"/>
      <c r="N38" s="78"/>
      <c r="O38" s="79"/>
      <c r="P38" s="78"/>
      <c r="Q38" s="32"/>
    </row>
    <row r="39" spans="1:17" ht="21.75" customHeight="1" x14ac:dyDescent="0.25">
      <c r="A39" s="20" t="s">
        <v>18</v>
      </c>
      <c r="B39" s="69"/>
      <c r="C39" s="70"/>
      <c r="D39" s="77"/>
      <c r="E39" s="78"/>
      <c r="F39" s="79"/>
      <c r="G39" s="78"/>
      <c r="H39" s="32">
        <v>2</v>
      </c>
      <c r="I39" s="18"/>
      <c r="J39" s="20" t="s">
        <v>18</v>
      </c>
      <c r="K39" s="69"/>
      <c r="L39" s="70"/>
      <c r="M39" s="77"/>
      <c r="N39" s="78"/>
      <c r="O39" s="79"/>
      <c r="P39" s="78"/>
      <c r="Q39" s="32">
        <v>2</v>
      </c>
    </row>
    <row r="40" spans="1:17" x14ac:dyDescent="0.25">
      <c r="A40" s="34" t="s">
        <v>58</v>
      </c>
      <c r="B40" s="69"/>
      <c r="C40" s="70"/>
      <c r="D40" s="77"/>
      <c r="E40" s="78"/>
      <c r="F40" s="79"/>
      <c r="G40" s="78"/>
      <c r="H40" s="32"/>
      <c r="I40" s="18"/>
      <c r="J40" s="34" t="s">
        <v>58</v>
      </c>
      <c r="K40" s="69"/>
      <c r="L40" s="70"/>
      <c r="M40" s="77"/>
      <c r="N40" s="78"/>
      <c r="O40" s="79"/>
      <c r="P40" s="78"/>
      <c r="Q40" s="32"/>
    </row>
    <row r="41" spans="1:17" x14ac:dyDescent="0.25">
      <c r="A41" s="34" t="s">
        <v>59</v>
      </c>
      <c r="B41" s="69"/>
      <c r="C41" s="70"/>
      <c r="D41" s="77"/>
      <c r="E41" s="78"/>
      <c r="F41" s="79"/>
      <c r="G41" s="78"/>
      <c r="H41" s="32"/>
      <c r="I41" s="18"/>
      <c r="J41" s="34" t="s">
        <v>59</v>
      </c>
      <c r="K41" s="69"/>
      <c r="L41" s="70"/>
      <c r="M41" s="77"/>
      <c r="N41" s="78"/>
      <c r="O41" s="79"/>
      <c r="P41" s="78"/>
      <c r="Q41" s="32"/>
    </row>
    <row r="42" spans="1:17" ht="21.75" customHeight="1" x14ac:dyDescent="0.25">
      <c r="A42" s="20" t="s">
        <v>19</v>
      </c>
      <c r="B42" s="69"/>
      <c r="C42" s="70"/>
      <c r="D42" s="77"/>
      <c r="E42" s="78"/>
      <c r="F42" s="79"/>
      <c r="G42" s="78"/>
      <c r="H42" s="32"/>
      <c r="I42" s="18"/>
      <c r="J42" s="20" t="s">
        <v>19</v>
      </c>
      <c r="K42" s="69"/>
      <c r="L42" s="70"/>
      <c r="M42" s="77"/>
      <c r="N42" s="78"/>
      <c r="O42" s="79"/>
      <c r="P42" s="78"/>
      <c r="Q42" s="32"/>
    </row>
    <row r="43" spans="1:17" ht="16.5" thickBot="1" x14ac:dyDescent="0.3">
      <c r="A43" s="84" t="s">
        <v>15</v>
      </c>
      <c r="B43" s="63"/>
      <c r="C43" s="85"/>
      <c r="D43" s="80"/>
      <c r="E43" s="81"/>
      <c r="F43" s="81"/>
      <c r="G43" s="82"/>
      <c r="H43" s="33">
        <v>14</v>
      </c>
      <c r="I43" s="18"/>
      <c r="J43" s="84" t="s">
        <v>15</v>
      </c>
      <c r="K43" s="63"/>
      <c r="L43" s="85"/>
      <c r="M43" s="80"/>
      <c r="N43" s="81"/>
      <c r="O43" s="81"/>
      <c r="P43" s="82"/>
      <c r="Q43" s="33">
        <v>14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88" t="str">
        <f>"کۆی گشتی کاتژمێرەکان : [" &amp; SUM(H29,Q29,H43,Q43) &amp; "] کاتژمێر"</f>
        <v>کۆی گشتی کاتژمێرەکان : [56] کاتژمێر</v>
      </c>
      <c r="B45" s="88"/>
      <c r="C45" s="88"/>
      <c r="D45" s="88"/>
      <c r="E45" s="88"/>
      <c r="F45" s="88"/>
      <c r="G45" s="88"/>
      <c r="H45" s="22"/>
      <c r="I45" s="88" t="str">
        <f>"کۆی کاتژمێرەکانی زێدەکی :[" &amp; SUM(H29,Q29,H43,Q43) - (IF(H29=0,0,P5)+IF(Q29=0,0,P5)+IF(H43=0,0,P5)+IF(Q43=0,0,P5)) &amp; "] کاتژمێر"</f>
        <v>کۆی کاتژمێرەکانی زێدەکی :[24] کاتژمێر</v>
      </c>
      <c r="J45" s="88"/>
      <c r="K45" s="88"/>
      <c r="L45" s="88"/>
      <c r="M45" s="88"/>
      <c r="N45" s="88"/>
      <c r="O45" s="88"/>
      <c r="P45" s="22"/>
      <c r="Q45" s="22"/>
    </row>
    <row r="46" spans="1:17" ht="17.25" thickTop="1" thickBot="1" x14ac:dyDescent="0.3">
      <c r="A46" s="88" t="str">
        <f>"کۆی کاتژمێرەکانی نیساب :[" &amp;IF(H29=0,0,P5)+IF(Q29=0,0,P5)+IF(H43=0,0,P5)+IF(Q43=0,0,P5) &amp; "] کاتژمێر"</f>
        <v>کۆی کاتژمێرەکانی نیساب :[32] کاتژمێر</v>
      </c>
      <c r="B46" s="88"/>
      <c r="C46" s="88"/>
      <c r="D46" s="88"/>
      <c r="E46" s="88"/>
      <c r="F46" s="88"/>
      <c r="G46" s="88"/>
      <c r="H46" s="22"/>
      <c r="I46" s="89" t="s">
        <v>20</v>
      </c>
      <c r="J46" s="89"/>
      <c r="K46" s="89"/>
      <c r="L46" s="92">
        <v>4500</v>
      </c>
      <c r="M46" s="92"/>
      <c r="N46" s="23" t="s">
        <v>30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90" t="s">
        <v>31</v>
      </c>
      <c r="J47" s="90"/>
      <c r="K47" s="90"/>
      <c r="L47" s="93">
        <f>L46*( SUM(H29,Q29,H43,Q43) - (IF(H29=0,0,P5)+IF(Q29=0,0,P5)+IF(H43=0,0,P5)+IF(Q43=0,0,P5)))</f>
        <v>108000</v>
      </c>
      <c r="M47" s="93"/>
      <c r="N47" s="23" t="s">
        <v>30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87" t="s">
        <v>43</v>
      </c>
      <c r="B49" s="87"/>
      <c r="C49" s="87"/>
      <c r="D49" s="87"/>
      <c r="E49" s="4"/>
      <c r="F49" s="4"/>
      <c r="M49" s="86" t="s">
        <v>44</v>
      </c>
      <c r="N49" s="86"/>
      <c r="O49" s="86"/>
    </row>
    <row r="50" spans="1:17" x14ac:dyDescent="0.25">
      <c r="A50" s="87" t="s">
        <v>45</v>
      </c>
      <c r="B50" s="87"/>
      <c r="C50" s="87"/>
      <c r="D50" s="87"/>
      <c r="E50" s="4"/>
      <c r="F50" s="4"/>
      <c r="M50" s="86" t="s">
        <v>46</v>
      </c>
      <c r="N50" s="86"/>
      <c r="O50" s="86"/>
    </row>
    <row r="51" spans="1:17" ht="63.75" customHeight="1" x14ac:dyDescent="0.25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25">
      <c r="A52" s="91" t="str">
        <f>C4</f>
        <v>عبداللە ابوبكر شریف</v>
      </c>
      <c r="B52" s="91"/>
      <c r="C52" s="91"/>
      <c r="D52" s="8"/>
      <c r="E52" s="4"/>
      <c r="F52" s="4"/>
      <c r="G52" s="87" t="s">
        <v>84</v>
      </c>
      <c r="H52" s="87"/>
      <c r="I52" s="87"/>
      <c r="J52" s="87"/>
      <c r="K52" s="3"/>
      <c r="L52" s="3"/>
      <c r="M52" s="86" t="s">
        <v>33</v>
      </c>
      <c r="N52" s="86"/>
      <c r="O52" s="86"/>
    </row>
    <row r="53" spans="1:17" ht="14.25" customHeight="1" x14ac:dyDescent="0.25">
      <c r="A53" s="91" t="s">
        <v>47</v>
      </c>
      <c r="B53" s="91"/>
      <c r="C53" s="91"/>
      <c r="D53" s="8"/>
      <c r="E53" s="4"/>
      <c r="F53" s="4"/>
      <c r="G53" s="87" t="s">
        <v>48</v>
      </c>
      <c r="H53" s="87"/>
      <c r="I53" s="87"/>
      <c r="J53" s="87"/>
      <c r="K53" s="3"/>
      <c r="L53" s="3"/>
      <c r="M53" s="86" t="s">
        <v>49</v>
      </c>
      <c r="N53" s="86"/>
      <c r="O53" s="86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7">
    <mergeCell ref="B9:E9"/>
    <mergeCell ref="J8:M8"/>
    <mergeCell ref="K9:N9"/>
    <mergeCell ref="H11:J11"/>
    <mergeCell ref="L11:N11"/>
    <mergeCell ref="F11:G11"/>
    <mergeCell ref="B11:E11"/>
    <mergeCell ref="O22:P22"/>
    <mergeCell ref="O18:P18"/>
    <mergeCell ref="O20:P20"/>
    <mergeCell ref="P11:Q11"/>
    <mergeCell ref="D19:E19"/>
    <mergeCell ref="F18:G18"/>
    <mergeCell ref="M21:N21"/>
    <mergeCell ref="B20:C20"/>
    <mergeCell ref="B21:C21"/>
    <mergeCell ref="D22:E22"/>
    <mergeCell ref="B12:E12"/>
    <mergeCell ref="M20:N20"/>
    <mergeCell ref="A17:H17"/>
    <mergeCell ref="B18:C18"/>
    <mergeCell ref="D18:E18"/>
    <mergeCell ref="K18:L18"/>
    <mergeCell ref="J17:Q17"/>
    <mergeCell ref="M18:N18"/>
    <mergeCell ref="J12:M12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F19:G19"/>
    <mergeCell ref="O19:P19"/>
    <mergeCell ref="M19:N19"/>
    <mergeCell ref="K23:L23"/>
    <mergeCell ref="F9:I9"/>
    <mergeCell ref="J10:M10"/>
    <mergeCell ref="AD10:AE10"/>
    <mergeCell ref="S8:T8"/>
    <mergeCell ref="S9:T9"/>
    <mergeCell ref="S10:T10"/>
    <mergeCell ref="U8:V8"/>
    <mergeCell ref="U9:V9"/>
    <mergeCell ref="U10:V10"/>
    <mergeCell ref="F10:I10"/>
    <mergeCell ref="P10:Q10"/>
    <mergeCell ref="N10:O10"/>
    <mergeCell ref="AB9:AC9"/>
    <mergeCell ref="AB10:AC10"/>
    <mergeCell ref="W8:X8"/>
    <mergeCell ref="AB8:AC8"/>
    <mergeCell ref="S5:T5"/>
    <mergeCell ref="Y8:AA8"/>
    <mergeCell ref="Y9:AA9"/>
    <mergeCell ref="Y10:AA10"/>
    <mergeCell ref="W9:X9"/>
    <mergeCell ref="Y6:AA6"/>
    <mergeCell ref="Y5:AA5"/>
    <mergeCell ref="AB5:AC5"/>
    <mergeCell ref="AB6:AC6"/>
    <mergeCell ref="W10:X1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W5:X5"/>
    <mergeCell ref="A4:B4"/>
    <mergeCell ref="C4:F4"/>
    <mergeCell ref="A5:B5"/>
    <mergeCell ref="C5:F5"/>
    <mergeCell ref="Q4:R4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6:AE6"/>
    <mergeCell ref="AH6:AI6"/>
    <mergeCell ref="AF6:AG6"/>
    <mergeCell ref="AD5:AE5"/>
    <mergeCell ref="AF5:AG5"/>
    <mergeCell ref="D27:E27"/>
    <mergeCell ref="O2:P2"/>
    <mergeCell ref="P7:Q7"/>
    <mergeCell ref="F14:Q14"/>
    <mergeCell ref="F15:Q15"/>
    <mergeCell ref="B10:E10"/>
    <mergeCell ref="B7:C7"/>
    <mergeCell ref="D7:E7"/>
    <mergeCell ref="M5:O5"/>
    <mergeCell ref="P8:Q8"/>
    <mergeCell ref="P12:Q12"/>
    <mergeCell ref="F12:I12"/>
    <mergeCell ref="B8:E8"/>
    <mergeCell ref="F8:I8"/>
    <mergeCell ref="F7:G7"/>
    <mergeCell ref="H7:I7"/>
    <mergeCell ref="J7:K7"/>
    <mergeCell ref="L7:M7"/>
    <mergeCell ref="N7:O7"/>
    <mergeCell ref="D15:E15"/>
    <mergeCell ref="A14:C15"/>
    <mergeCell ref="D14:E14"/>
    <mergeCell ref="N12:O12"/>
    <mergeCell ref="K19:L19"/>
    <mergeCell ref="K24:L24"/>
    <mergeCell ref="M24:N24"/>
    <mergeCell ref="D25:E25"/>
    <mergeCell ref="B22:C22"/>
    <mergeCell ref="F26:G26"/>
    <mergeCell ref="O24:P24"/>
    <mergeCell ref="O25:P25"/>
    <mergeCell ref="D20:E20"/>
    <mergeCell ref="D21:E21"/>
    <mergeCell ref="F25:G25"/>
    <mergeCell ref="M25:N25"/>
    <mergeCell ref="K26:L26"/>
    <mergeCell ref="D23:E23"/>
    <mergeCell ref="D24:E24"/>
    <mergeCell ref="B26:C26"/>
    <mergeCell ref="F34:G34"/>
    <mergeCell ref="B34:C34"/>
    <mergeCell ref="O39:P39"/>
    <mergeCell ref="M38:N38"/>
    <mergeCell ref="K38:L38"/>
    <mergeCell ref="B27:C27"/>
    <mergeCell ref="A29:C29"/>
    <mergeCell ref="B24:C24"/>
    <mergeCell ref="B25:C25"/>
    <mergeCell ref="B28:C28"/>
    <mergeCell ref="F28:G28"/>
    <mergeCell ref="O26:P26"/>
    <mergeCell ref="K25:L25"/>
    <mergeCell ref="M28:N28"/>
    <mergeCell ref="M35:N35"/>
    <mergeCell ref="B32:C32"/>
    <mergeCell ref="M36:N36"/>
    <mergeCell ref="M37:N37"/>
    <mergeCell ref="F33:G33"/>
    <mergeCell ref="F32:G32"/>
    <mergeCell ref="D33:E33"/>
    <mergeCell ref="D32:E32"/>
    <mergeCell ref="B33:C33"/>
    <mergeCell ref="K32:L32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D39:E39"/>
    <mergeCell ref="M39:N39"/>
    <mergeCell ref="O36:P36"/>
    <mergeCell ref="O38:P38"/>
    <mergeCell ref="O37:P37"/>
    <mergeCell ref="M42:N42"/>
    <mergeCell ref="O42:P42"/>
    <mergeCell ref="K42:L42"/>
    <mergeCell ref="O40:P40"/>
    <mergeCell ref="K39:L39"/>
    <mergeCell ref="K34:L34"/>
    <mergeCell ref="K35:L35"/>
    <mergeCell ref="M33:N33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M50:O50"/>
    <mergeCell ref="A50:D50"/>
    <mergeCell ref="A52:C52"/>
    <mergeCell ref="G52:J52"/>
    <mergeCell ref="M52:O52"/>
    <mergeCell ref="A49:D49"/>
    <mergeCell ref="M49:O49"/>
    <mergeCell ref="A43:C43"/>
    <mergeCell ref="D43:G43"/>
    <mergeCell ref="M43:P43"/>
    <mergeCell ref="B39:C39"/>
    <mergeCell ref="J43:L43"/>
    <mergeCell ref="F39:G39"/>
    <mergeCell ref="O35:P35"/>
    <mergeCell ref="O34:P34"/>
    <mergeCell ref="M34:N34"/>
    <mergeCell ref="D34:E34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F36:G36"/>
    <mergeCell ref="B36:C36"/>
    <mergeCell ref="B37:C37"/>
    <mergeCell ref="B38:C38"/>
    <mergeCell ref="F35:G35"/>
    <mergeCell ref="F40:G40"/>
    <mergeCell ref="K40:L40"/>
    <mergeCell ref="M40:N40"/>
    <mergeCell ref="B42:C42"/>
    <mergeCell ref="A31:H31"/>
    <mergeCell ref="J29:L29"/>
    <mergeCell ref="B23:C23"/>
    <mergeCell ref="J31:Q31"/>
    <mergeCell ref="M32:N32"/>
    <mergeCell ref="K33:L33"/>
    <mergeCell ref="O33:P33"/>
    <mergeCell ref="O32:P32"/>
    <mergeCell ref="M22:N22"/>
    <mergeCell ref="F23:G23"/>
    <mergeCell ref="F24:G24"/>
    <mergeCell ref="M29:P29"/>
    <mergeCell ref="K27:L27"/>
    <mergeCell ref="K28:L28"/>
    <mergeCell ref="F27:G27"/>
    <mergeCell ref="B19:C19"/>
    <mergeCell ref="D28:E28"/>
    <mergeCell ref="O28:P28"/>
    <mergeCell ref="O27:P27"/>
    <mergeCell ref="D26:E26"/>
    <mergeCell ref="D29:G29"/>
    <mergeCell ref="M26:N26"/>
    <mergeCell ref="M27:N27"/>
  </mergeCells>
  <dataValidations count="6">
    <dataValidation type="list" allowBlank="1" showInputMessage="1" showErrorMessage="1" sqref="Q34:Q42 F34:F42 H19:H28 Q19:Q28 H33:H42 O34:O42 O20:O28 O33:Q33 F20:F28">
      <formula1>Lecc</formula1>
    </dataValidation>
    <dataValidation type="list" allowBlank="1" showInputMessage="1" showErrorMessage="1" sqref="C28 B25:C25 B27:B28">
      <formula1>list1</formula1>
    </dataValidation>
    <dataValidation type="list" allowBlank="1" showInputMessage="1" showErrorMessage="1" sqref="K25:L25 K27:L27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K39:L39 K41:L42">
      <formula1>list4</formula1>
    </dataValidation>
  </dataValidations>
  <printOptions horizontalCentered="1" verticalCentered="1"/>
  <pageMargins left="0" right="0" top="0" bottom="0" header="0" footer="0"/>
  <pageSetup paperSize="9" scale="71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1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20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77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76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48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47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45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28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27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225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05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04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168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70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52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54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32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M34:N34</xm:sqref>
        </x14:conditionalFormatting>
        <x14:conditionalFormatting xmlns:xm="http://schemas.microsoft.com/office/excel/2006/main">
          <x14:cfRule type="expression" priority="119" stopIfTrue="1" id="{0CC4FEAA-FB03-4B35-8E8F-6FDC194E31D3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118" id="{6AB738FF-42F4-4CDE-B123-97418740175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17" id="{CC768176-088F-4A49-B061-035B00CBD12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16" id="{7F1864F9-658C-4862-AB6E-A28FF3BA3B0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15" id="{62CA539E-B08F-4D03-B5B1-72F306F373F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14" id="{20A52D4E-B0F0-4798-89BA-F48FCEEDCEB1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13" id="{99EB88D8-9CF7-42AB-9070-9CB19BAD9FFE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12" id="{30D9AC22-D4A5-464C-938D-615958B6F287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111" id="{758884DC-B488-423F-8F51-93D99C850F2F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110" id="{818076DC-ECA2-406E-A79F-1DBFE4C8605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109" id="{3BAA2F29-0644-4E8B-9980-4DEFE1011631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108" id="{321C1295-1EE2-4B11-92EA-CCA974C1B996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107" id="{0D0299EB-8D6D-4333-BE7B-0699ED9B6A2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106" id="{678D814E-7006-4575-A2E1-274D327DEFAA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105" id="{A694ACD2-E99C-4B7D-9075-25F20AC8B963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04" id="{2D310CF0-A52D-4826-B9D6-A26FDAAA2ED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03" id="{FCF819F8-1D58-4510-8847-79D36021052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102" id="{0CBB1D29-30CA-4EDB-AA9D-5ECDBC2145D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01" id="{4897DCBA-F50D-43CE-91AE-23B67B24DD3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00" id="{FAA22450-3BC6-4B16-8033-C2EFE7D02A1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99" id="{BEEFBEC7-4DC6-4407-8CCA-F4429823B1F4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98" stopIfTrue="1" id="{78CDD853-3243-4580-919F-BF92A95FFCC4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97" id="{5468510E-866B-40E0-B49E-80E141EEE9A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96" id="{C523C41B-4535-4874-B1B5-FBFA3899F69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5" id="{B97E1FD0-6EEB-4B00-9181-53562645931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94" id="{01546EF9-30B4-4D32-B107-EC51757320B6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93" id="{BB5BD2D9-9A13-4510-B179-70D5D967C018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92" id="{813E6EC7-A7E3-4DC6-B387-9D44B107223B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91" id="{3E7E9B70-F2BA-428D-89B2-FF5D71556A4B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90" id="{3331DA48-22B7-4D72-B9AD-DC4CA0BCE70E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89" id="{C5ED02A1-59F3-4B15-AB43-B66CC35A258A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88" id="{34BC5C0D-A26E-460B-AC40-5090DEC57C4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87" id="{1B0A3149-6B3F-47EA-8CF9-00FA83F48CC9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86" id="{396F4E20-6DE8-4273-A2FB-45B1475B4D0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85" id="{1CAAD3C9-6481-4DAD-9EFF-E92BD33F9BF0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84" id="{6C47D648-7AA4-4632-B5BF-828D35DE57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83" id="{F9662DB5-A610-4890-ADCD-F2F1A0B93128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82" id="{76A52EAF-21F5-4DA3-95CB-CF112E71A13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81" id="{614CC43C-E868-4F4A-85FB-B2D10C7864F6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80" id="{149B7613-B681-41E8-9A35-77E7B3988B2A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79" id="{10EBB095-1C7D-45A8-88AB-1C6ED4866B2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78" id="{FE7E067E-CFBA-4E5C-9DA6-6CBC57C3912C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77" id="{15B75A45-A070-4B1C-9C14-BBFCFD3ED7A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76" id="{035DA070-0B7C-4022-B0C8-A03D8A35D12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F42</xm:sqref>
        </x14:conditionalFormatting>
        <x14:conditionalFormatting xmlns:xm="http://schemas.microsoft.com/office/excel/2006/main">
          <x14:cfRule type="expression" priority="75" id="{E98426BB-7C7D-4568-BE0F-91619CA4E9A7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4" stopIfTrue="1" id="{42337C61-E0F5-4058-B59D-4894CE3ABBFF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M35:N35</xm:sqref>
        </x14:conditionalFormatting>
        <x14:conditionalFormatting xmlns:xm="http://schemas.microsoft.com/office/excel/2006/main">
          <x14:cfRule type="expression" priority="72" id="{2B03DF79-C57B-4BFC-A025-5D4BEA6BA7B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M36:N36</xm:sqref>
        </x14:conditionalFormatting>
        <x14:conditionalFormatting xmlns:xm="http://schemas.microsoft.com/office/excel/2006/main">
          <x14:cfRule type="expression" priority="70" id="{C3AF6515-4FCF-4651-A2CB-339934E95C1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M37:N37</xm:sqref>
        </x14:conditionalFormatting>
        <x14:conditionalFormatting xmlns:xm="http://schemas.microsoft.com/office/excel/2006/main">
          <x14:cfRule type="expression" priority="65" id="{0B37C52B-3B0A-4D55-B1CA-BC31F7BA3E5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M38:N38</xm:sqref>
        </x14:conditionalFormatting>
        <x14:conditionalFormatting xmlns:xm="http://schemas.microsoft.com/office/excel/2006/main">
          <x14:cfRule type="expression" priority="62" id="{95797286-815B-4B69-BAB6-72E0BC9E6A4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  <x14:conditionalFormatting xmlns:xm="http://schemas.microsoft.com/office/excel/2006/main">
          <x14:cfRule type="expression" priority="59" id="{38359CA0-E8F2-41DE-9FCF-F841FFB19D4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M40:N40</xm:sqref>
        </x14:conditionalFormatting>
        <x14:conditionalFormatting xmlns:xm="http://schemas.microsoft.com/office/excel/2006/main">
          <x14:cfRule type="expression" priority="56" id="{9AD3637F-EFE2-4F9C-9DA8-E1CF58570D58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M41:N41</xm:sqref>
        </x14:conditionalFormatting>
        <x14:conditionalFormatting xmlns:xm="http://schemas.microsoft.com/office/excel/2006/main">
          <x14:cfRule type="expression" priority="53" id="{D34FFED4-B41F-4DBB-8E1E-896253C9036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52" id="{C03DADDB-F72D-497E-882A-D3587A6A6B0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O42</xm:sqref>
        </x14:conditionalFormatting>
        <x14:conditionalFormatting xmlns:xm="http://schemas.microsoft.com/office/excel/2006/main">
          <x14:cfRule type="expression" priority="51" id="{AEAAE080-E3A0-4072-BF32-87187A63D9F4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50" id="{59193AD5-D098-4878-92C3-C30F8EE368DC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stopIfTrue="1" id="{F2BAFDE0-7B42-4E41-81AD-B7608421FE6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O34:P34</xm:sqref>
        </x14:conditionalFormatting>
        <x14:conditionalFormatting xmlns:xm="http://schemas.microsoft.com/office/excel/2006/main">
          <x14:cfRule type="expression" priority="49" id="{46D21D9C-2E3F-47FA-8392-6C22760978E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47" stopIfTrue="1" id="{0871FD43-149A-4600-890F-2B238CE7076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O35:P35</xm:sqref>
        </x14:conditionalFormatting>
        <x14:conditionalFormatting xmlns:xm="http://schemas.microsoft.com/office/excel/2006/main">
          <x14:cfRule type="expression" priority="46" id="{0DF0F9B2-4A9B-40D5-86DF-C22654E08F64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45" id="{54E94AAD-7A55-408D-B941-E87332318BF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O36:P36</xm:sqref>
        </x14:conditionalFormatting>
        <x14:conditionalFormatting xmlns:xm="http://schemas.microsoft.com/office/excel/2006/main">
          <x14:cfRule type="expression" priority="44" id="{9AE81BBE-3346-4186-A62D-DAAD5EC1753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43" id="{376135A3-D349-4C82-B49C-468EEB38D56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O37:P37</xm:sqref>
        </x14:conditionalFormatting>
        <x14:conditionalFormatting xmlns:xm="http://schemas.microsoft.com/office/excel/2006/main">
          <x14:cfRule type="expression" priority="42" id="{8F20A724-6341-431C-9556-99D956AAB25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41" id="{99EFB050-9DD4-436A-B1AF-9D919451AF8B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0" id="{336E1D06-059E-4F31-A444-B10F68F9F6D9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39" id="{31F56279-CDAA-4C82-B403-7228603057C0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38" id="{3D1DF7D5-06A2-4DBD-A62B-723E588C110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O38:P38</xm:sqref>
        </x14:conditionalFormatting>
        <x14:conditionalFormatting xmlns:xm="http://schemas.microsoft.com/office/excel/2006/main">
          <x14:cfRule type="expression" priority="37" id="{B5A890A5-B877-4190-9475-B4F0FE13A6F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36" id="{3D0509B6-6772-4017-93D9-6783008DA7FE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35" id="{EB4502D4-C46B-4650-9D18-EEAADBD9571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O39:P39</xm:sqref>
        </x14:conditionalFormatting>
        <x14:conditionalFormatting xmlns:xm="http://schemas.microsoft.com/office/excel/2006/main">
          <x14:cfRule type="expression" priority="34" id="{4CC4F383-BE7E-4A77-BCF1-AE867F06F3B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3" id="{5C589AD9-6BDA-4914-A513-03DAEB5F4984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32" id="{4C06BBEF-E268-454A-BED4-2DAB11EE4C9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O40:P40</xm:sqref>
        </x14:conditionalFormatting>
        <x14:conditionalFormatting xmlns:xm="http://schemas.microsoft.com/office/excel/2006/main">
          <x14:cfRule type="expression" priority="31" id="{8E53F82F-8DE6-4E24-9C9A-9BCADD45284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30" id="{C9D5471C-79FB-4AC0-9C51-A9AF9BFC2032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29" id="{8B78C7CD-14DF-48FA-9C3A-7E5A42FAF59E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O41:P41</xm:sqref>
        </x14:conditionalFormatting>
        <x14:conditionalFormatting xmlns:xm="http://schemas.microsoft.com/office/excel/2006/main">
          <x14:cfRule type="expression" priority="28" id="{7265360D-D704-455E-BED2-6BA681BD8FE4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27" id="{FAA57DCA-313D-4829-8145-F247A4D278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6" id="{EEEEFEC8-8414-41C1-AEF3-43B555302DEE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5" id="{36CA1C10-1A02-46F5-B9EB-527E06B72BD5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24" id="{B69638DC-C9C1-4598-8BD2-7713FA088079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2" stopIfTrue="1" id="{953E10C5-1664-4328-9CAA-BD6BACBDC1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23" id="{A8647D4C-A709-4519-9041-3A0F5AF5798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1" stopIfTrue="1" id="{E57AC18D-9DD7-4366-AEF8-56ED296AAA1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20" id="{22666617-2A47-46A3-822A-E05D8504E8A3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9" id="{88FFC1B6-3EC8-4153-AE8A-E4D5C1539433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8" id="{CC526013-72B6-4D3F-98F5-19C8A257BB2B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17" id="{C90276D0-60CB-4714-B0B7-9F807FB93E7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6" id="{421110A9-018E-467B-83B7-91013C58443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5" id="{5A47AE3B-3E87-4C83-A15D-DBD9E633D05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4" id="{4F21CFED-2117-4144-B427-EBCC186FEF1E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3" id="{D018B88F-61D1-4666-BEA7-EC1835777F08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2" id="{7B9C748C-E0DF-4E4A-BDE4-FA177D8CDDE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1" id="{A46C8DBF-A3A2-4D2D-8C94-234DF0E0C79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0" id="{CC84C402-A5B8-423A-BC87-51DBB265E5C6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9" id="{218A0224-1194-4A72-8745-6A754117A5E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" id="{03FD2BB3-CCC1-45AF-B454-1E09914FA76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7" id="{7B2C97D6-E921-4E5A-B744-A46DF0A93FE3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6" id="{3296D6E7-25A6-43CA-980E-91F59AF0C591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5" id="{20493AB1-214E-454B-ADD7-29C325997DF9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4" id="{5061CC1F-9073-49EF-903E-C790F377C320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3" id="{2E23BACC-38F9-4402-AF96-BD685A8BC28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2" id="{1AADF283-0911-4C19-814F-EC403BA50A9C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" id="{0822C25F-4DF4-454C-8CFD-3592345C4BD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D34:D42 E42 N39 E39 M20:M28 N28 N42 M34:M42 M33:N33 N25 D20:D28 E28 E25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sqref="A1:A6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63</v>
      </c>
      <c r="B1" s="5"/>
      <c r="C1" s="5"/>
    </row>
    <row r="2" spans="1:12" x14ac:dyDescent="0.25">
      <c r="A2" t="s">
        <v>57</v>
      </c>
      <c r="B2" s="5">
        <v>1</v>
      </c>
      <c r="C2" s="5">
        <v>1</v>
      </c>
    </row>
    <row r="3" spans="1:12" x14ac:dyDescent="0.25">
      <c r="A3" s="5" t="s">
        <v>34</v>
      </c>
      <c r="B3" s="5">
        <v>2</v>
      </c>
      <c r="C3" s="5">
        <v>2</v>
      </c>
      <c r="I3" s="30">
        <f>Sheet1!B19</f>
        <v>44927</v>
      </c>
      <c r="J3" s="30">
        <f>Sheet1!K19</f>
        <v>44934</v>
      </c>
      <c r="K3" s="30">
        <f>Sheet1!B33</f>
        <v>44941</v>
      </c>
      <c r="L3" s="30">
        <f>Sheet1!K33</f>
        <v>44948</v>
      </c>
    </row>
    <row r="4" spans="1:12" x14ac:dyDescent="0.25">
      <c r="A4" s="5" t="s">
        <v>35</v>
      </c>
      <c r="B4" s="5">
        <v>3</v>
      </c>
      <c r="C4" s="5">
        <v>3</v>
      </c>
      <c r="I4" s="30">
        <f>Sheet1!B20</f>
        <v>44928</v>
      </c>
      <c r="J4" s="30">
        <f>Sheet1!K20</f>
        <v>44935</v>
      </c>
      <c r="K4" s="30">
        <f>Sheet1!B34</f>
        <v>44942</v>
      </c>
      <c r="L4" s="30">
        <f>Sheet1!K34</f>
        <v>44949</v>
      </c>
    </row>
    <row r="5" spans="1:12" x14ac:dyDescent="0.25">
      <c r="A5" s="5" t="s">
        <v>36</v>
      </c>
      <c r="B5" s="5">
        <v>4</v>
      </c>
      <c r="C5" s="5">
        <v>4</v>
      </c>
      <c r="I5" s="30">
        <f>Sheet1!B21</f>
        <v>44929</v>
      </c>
      <c r="J5" s="30">
        <f>Sheet1!K21</f>
        <v>44936</v>
      </c>
      <c r="K5" s="30">
        <f>Sheet1!B35</f>
        <v>44943</v>
      </c>
      <c r="L5" s="30">
        <f>Sheet1!K35</f>
        <v>44950</v>
      </c>
    </row>
    <row r="6" spans="1:12" x14ac:dyDescent="0.25">
      <c r="A6" s="5" t="s">
        <v>37</v>
      </c>
      <c r="B6" s="5">
        <v>5</v>
      </c>
      <c r="C6" s="5">
        <v>5</v>
      </c>
      <c r="I6" s="30">
        <f>Sheet1!B22</f>
        <v>44930</v>
      </c>
      <c r="J6" s="30">
        <f>Sheet1!K22</f>
        <v>44937</v>
      </c>
      <c r="K6" s="30">
        <f>Sheet1!B36</f>
        <v>44944</v>
      </c>
      <c r="L6" s="30">
        <f>Sheet1!K36</f>
        <v>44951</v>
      </c>
    </row>
    <row r="7" spans="1:12" x14ac:dyDescent="0.25">
      <c r="A7" s="5"/>
      <c r="B7" s="5">
        <v>6</v>
      </c>
      <c r="C7" s="5">
        <v>6</v>
      </c>
      <c r="I7" s="30">
        <f>Sheet1!B23</f>
        <v>44931</v>
      </c>
      <c r="J7" s="30">
        <f>Sheet1!K23</f>
        <v>44938</v>
      </c>
      <c r="K7" s="30">
        <f>Sheet1!B37</f>
        <v>44945</v>
      </c>
      <c r="L7" s="30">
        <f>Sheet1!K37</f>
        <v>44952</v>
      </c>
    </row>
    <row r="8" spans="1:12" x14ac:dyDescent="0.25">
      <c r="A8" s="5"/>
      <c r="B8" s="5">
        <v>7</v>
      </c>
      <c r="C8" s="5">
        <v>7</v>
      </c>
      <c r="I8" s="30">
        <f>Sheet1!B24</f>
        <v>44932</v>
      </c>
      <c r="J8" s="30">
        <f>Sheet1!K24</f>
        <v>44939</v>
      </c>
      <c r="K8" s="30">
        <f>Sheet1!B38</f>
        <v>44946</v>
      </c>
      <c r="L8" s="30">
        <f>Sheet1!K38</f>
        <v>44953</v>
      </c>
    </row>
    <row r="9" spans="1:12" x14ac:dyDescent="0.25">
      <c r="A9" s="5"/>
      <c r="B9" s="5">
        <v>8</v>
      </c>
      <c r="C9" s="5">
        <v>8</v>
      </c>
      <c r="I9" s="30"/>
    </row>
    <row r="10" spans="1:12" x14ac:dyDescent="0.25">
      <c r="A10" s="5"/>
      <c r="B10" s="5" t="s">
        <v>40</v>
      </c>
      <c r="C10" s="5">
        <v>9</v>
      </c>
    </row>
    <row r="11" spans="1:12" x14ac:dyDescent="0.25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rightToLeft="1" topLeftCell="A9" zoomScaleNormal="100" workbookViewId="0">
      <selection activeCell="B10" sqref="B10"/>
    </sheetView>
  </sheetViews>
  <sheetFormatPr defaultRowHeight="15" x14ac:dyDescent="0.25"/>
  <cols>
    <col min="1" max="1" width="51.85546875" bestFit="1" customWidth="1"/>
    <col min="2" max="2" width="45.7109375" bestFit="1" customWidth="1"/>
  </cols>
  <sheetData>
    <row r="2" spans="1:8" ht="24" x14ac:dyDescent="0.55000000000000004">
      <c r="A2" s="142" t="s">
        <v>66</v>
      </c>
      <c r="B2" s="142"/>
      <c r="C2" s="142"/>
      <c r="D2" s="142"/>
      <c r="E2" s="142"/>
      <c r="F2" s="142"/>
      <c r="G2" s="142"/>
      <c r="H2" s="142"/>
    </row>
    <row r="3" spans="1:8" ht="24" x14ac:dyDescent="0.55000000000000004">
      <c r="A3" s="41" t="s">
        <v>67</v>
      </c>
      <c r="B3" s="41">
        <f>Sheet1!Q2</f>
        <v>1</v>
      </c>
      <c r="C3" s="41"/>
      <c r="D3" s="41"/>
      <c r="E3" s="41"/>
      <c r="F3" s="41"/>
      <c r="G3" s="41"/>
      <c r="H3" s="41"/>
    </row>
    <row r="4" spans="1:8" ht="24.75" thickBot="1" x14ac:dyDescent="0.6">
      <c r="A4" s="41"/>
      <c r="B4" s="41"/>
      <c r="C4" s="41"/>
      <c r="D4" s="41"/>
      <c r="E4" s="41"/>
      <c r="F4" s="41"/>
      <c r="G4" s="41"/>
      <c r="H4" s="41"/>
    </row>
    <row r="5" spans="1:8" ht="39.950000000000003" customHeight="1" x14ac:dyDescent="0.55000000000000004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950000000000003" customHeight="1" x14ac:dyDescent="0.55000000000000004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950000000000003" customHeight="1" x14ac:dyDescent="0.55000000000000004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950000000000003" customHeight="1" x14ac:dyDescent="0.55000000000000004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950000000000003" customHeight="1" x14ac:dyDescent="0.55000000000000004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950000000000003" customHeight="1" x14ac:dyDescent="0.55000000000000004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950000000000003" customHeight="1" x14ac:dyDescent="0.55000000000000004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950000000000003" customHeight="1" x14ac:dyDescent="0.55000000000000004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950000000000003" customHeight="1" thickBot="1" x14ac:dyDescent="0.6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05" t="s">
        <v>0</v>
      </c>
      <c r="B1" s="105"/>
      <c r="C1" s="105"/>
      <c r="D1" s="105"/>
      <c r="E1" s="105"/>
      <c r="F1" s="105"/>
      <c r="G1" s="10"/>
      <c r="H1" s="10"/>
      <c r="I1" s="10"/>
      <c r="J1" s="10"/>
      <c r="K1" s="11"/>
      <c r="L1" s="10"/>
      <c r="M1" s="123" t="s">
        <v>2</v>
      </c>
      <c r="N1" s="123"/>
      <c r="O1" s="123"/>
      <c r="P1" s="123"/>
      <c r="Q1" s="123"/>
    </row>
    <row r="2" spans="1:35" ht="14.25" customHeight="1" x14ac:dyDescent="0.25">
      <c r="A2" s="105" t="s">
        <v>1</v>
      </c>
      <c r="B2" s="105"/>
      <c r="C2" s="105"/>
      <c r="D2" s="105"/>
      <c r="E2" s="105"/>
      <c r="F2" s="105"/>
      <c r="G2" s="10"/>
      <c r="H2" s="10"/>
      <c r="I2" s="10"/>
      <c r="J2" s="10"/>
      <c r="K2" s="11"/>
      <c r="L2" s="10"/>
      <c r="M2" s="128" t="s">
        <v>80</v>
      </c>
      <c r="N2" s="128"/>
      <c r="O2" s="96" t="s">
        <v>21</v>
      </c>
      <c r="P2" s="96"/>
      <c r="Q2" s="10">
        <v>10</v>
      </c>
    </row>
    <row r="3" spans="1:35" ht="14.25" customHeight="1" x14ac:dyDescent="0.25">
      <c r="A3" s="105" t="s">
        <v>62</v>
      </c>
      <c r="B3" s="105"/>
      <c r="C3" s="105"/>
      <c r="D3" s="105"/>
      <c r="E3" s="105"/>
      <c r="F3" s="105"/>
      <c r="G3" s="10"/>
      <c r="H3" s="10"/>
      <c r="I3" s="10"/>
      <c r="J3" s="10"/>
      <c r="K3" s="11"/>
      <c r="L3" s="10"/>
      <c r="M3" s="105" t="s">
        <v>3</v>
      </c>
      <c r="N3" s="105"/>
      <c r="O3" s="105"/>
      <c r="P3" s="13">
        <f>IF(C5=Sheet2!A3,12,IF(C5=Sheet2!A4,10,IF(C5=Sheet2!A5,8,IF(C5=Sheet2!A2,14,IF(C5=Sheet2!A1,16,6)))))</f>
        <v>8</v>
      </c>
      <c r="Q3" s="12"/>
    </row>
    <row r="4" spans="1:35" ht="14.25" customHeight="1" x14ac:dyDescent="0.25">
      <c r="A4" s="127" t="s">
        <v>38</v>
      </c>
      <c r="B4" s="127"/>
      <c r="C4" s="128" t="s">
        <v>61</v>
      </c>
      <c r="D4" s="128"/>
      <c r="E4" s="128"/>
      <c r="F4" s="128"/>
      <c r="G4" s="10"/>
      <c r="H4" s="10"/>
      <c r="I4" s="10"/>
      <c r="J4" s="10"/>
      <c r="K4" s="11"/>
      <c r="L4" s="10"/>
      <c r="M4" s="105" t="s">
        <v>4</v>
      </c>
      <c r="N4" s="105"/>
      <c r="O4" s="105"/>
      <c r="P4" s="14">
        <v>4</v>
      </c>
      <c r="Q4" s="12" t="s">
        <v>64</v>
      </c>
    </row>
    <row r="5" spans="1:35" ht="16.5" customHeight="1" thickBot="1" x14ac:dyDescent="0.3">
      <c r="A5" s="129" t="s">
        <v>39</v>
      </c>
      <c r="B5" s="129"/>
      <c r="C5" s="130" t="s">
        <v>36</v>
      </c>
      <c r="D5" s="130"/>
      <c r="E5" s="130"/>
      <c r="F5" s="130"/>
      <c r="G5" s="10"/>
      <c r="H5" s="10"/>
      <c r="I5" s="10"/>
      <c r="J5" s="10"/>
      <c r="K5" s="11"/>
      <c r="L5" s="10"/>
      <c r="M5" s="105" t="s">
        <v>5</v>
      </c>
      <c r="N5" s="105"/>
      <c r="O5" s="105"/>
      <c r="P5" s="15">
        <f>IF(P3-P4&gt;=0, P3-P4,0)</f>
        <v>4</v>
      </c>
      <c r="Q5" s="12"/>
      <c r="S5" s="131"/>
      <c r="T5" s="131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1:35" ht="17.25" thickTop="1" thickBot="1" x14ac:dyDescent="0.3">
      <c r="A6" s="29"/>
      <c r="B6" s="124" t="s">
        <v>22</v>
      </c>
      <c r="C6" s="125"/>
      <c r="D6" s="124" t="s">
        <v>23</v>
      </c>
      <c r="E6" s="125"/>
      <c r="F6" s="124" t="s">
        <v>24</v>
      </c>
      <c r="G6" s="125"/>
      <c r="H6" s="124" t="s">
        <v>25</v>
      </c>
      <c r="I6" s="125"/>
      <c r="J6" s="124" t="s">
        <v>26</v>
      </c>
      <c r="K6" s="125"/>
      <c r="L6" s="124" t="s">
        <v>27</v>
      </c>
      <c r="M6" s="125"/>
      <c r="N6" s="124" t="s">
        <v>28</v>
      </c>
      <c r="O6" s="125"/>
      <c r="P6" s="126" t="s">
        <v>29</v>
      </c>
      <c r="Q6" s="126"/>
      <c r="R6" s="40" t="s">
        <v>60</v>
      </c>
      <c r="S6" s="86"/>
      <c r="T6" s="86"/>
      <c r="U6" s="86"/>
      <c r="V6" s="86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ht="16.5" thickTop="1" x14ac:dyDescent="0.25">
      <c r="A7" s="28" t="s">
        <v>55</v>
      </c>
      <c r="B7" s="104"/>
      <c r="C7" s="97"/>
      <c r="D7" s="97"/>
      <c r="E7" s="97"/>
      <c r="F7" s="114"/>
      <c r="G7" s="115"/>
      <c r="H7" s="114"/>
      <c r="I7" s="115"/>
      <c r="J7" s="114"/>
      <c r="K7" s="115"/>
      <c r="L7" s="114"/>
      <c r="M7" s="115"/>
      <c r="N7" s="114"/>
      <c r="O7" s="115"/>
      <c r="P7" s="97"/>
      <c r="Q7" s="97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x14ac:dyDescent="0.25">
      <c r="A8" s="28" t="s">
        <v>6</v>
      </c>
      <c r="B8" s="141" t="s">
        <v>82</v>
      </c>
      <c r="C8" s="72"/>
      <c r="D8" s="72"/>
      <c r="E8" s="73"/>
      <c r="F8" s="144" t="s">
        <v>82</v>
      </c>
      <c r="G8" s="72"/>
      <c r="H8" s="72"/>
      <c r="I8" s="73"/>
      <c r="J8" s="106"/>
      <c r="K8" s="106"/>
      <c r="L8" s="106"/>
      <c r="M8" s="106"/>
      <c r="N8" s="106"/>
      <c r="O8" s="106"/>
      <c r="P8" s="106"/>
      <c r="Q8" s="106"/>
      <c r="R8" s="49"/>
      <c r="S8" s="86"/>
      <c r="T8" s="86"/>
      <c r="U8" s="86"/>
      <c r="V8" s="86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</row>
    <row r="9" spans="1:35" x14ac:dyDescent="0.25">
      <c r="A9" s="16" t="s">
        <v>7</v>
      </c>
      <c r="B9" s="143"/>
      <c r="C9" s="106"/>
      <c r="D9" s="106"/>
      <c r="E9" s="106"/>
      <c r="F9" s="106"/>
      <c r="G9" s="106"/>
      <c r="H9" s="106"/>
      <c r="I9" s="106"/>
      <c r="J9" s="144" t="s">
        <v>82</v>
      </c>
      <c r="K9" s="72"/>
      <c r="L9" s="72"/>
      <c r="M9" s="73"/>
      <c r="N9" s="144" t="s">
        <v>82</v>
      </c>
      <c r="O9" s="72"/>
      <c r="P9" s="72"/>
      <c r="Q9" s="73"/>
      <c r="R9" s="49"/>
      <c r="S9" s="86"/>
      <c r="T9" s="86"/>
      <c r="U9" s="86"/>
      <c r="V9" s="86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</row>
    <row r="10" spans="1:35" x14ac:dyDescent="0.25">
      <c r="A10" s="16" t="s">
        <v>8</v>
      </c>
      <c r="B10" s="141" t="s">
        <v>81</v>
      </c>
      <c r="C10" s="72"/>
      <c r="D10" s="72"/>
      <c r="E10" s="73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50"/>
      <c r="S10" s="86"/>
      <c r="T10" s="86"/>
      <c r="U10" s="86"/>
      <c r="V10" s="86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</row>
    <row r="11" spans="1:35" x14ac:dyDescent="0.25">
      <c r="A11" s="16" t="s">
        <v>9</v>
      </c>
      <c r="B11" s="143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50"/>
    </row>
    <row r="12" spans="1:35" ht="16.5" thickBot="1" x14ac:dyDescent="0.3">
      <c r="A12" s="17" t="s">
        <v>10</v>
      </c>
      <c r="B12" s="145"/>
      <c r="C12" s="107"/>
      <c r="D12" s="107"/>
      <c r="E12" s="107"/>
      <c r="F12" s="132" t="s">
        <v>81</v>
      </c>
      <c r="G12" s="109"/>
      <c r="H12" s="109"/>
      <c r="I12" s="110"/>
      <c r="J12" s="107"/>
      <c r="K12" s="107"/>
      <c r="L12" s="107"/>
      <c r="M12" s="107"/>
      <c r="N12" s="107"/>
      <c r="O12" s="107"/>
      <c r="P12" s="107"/>
      <c r="Q12" s="107"/>
      <c r="R12" s="51"/>
    </row>
    <row r="13" spans="1:35" ht="5.25" customHeight="1" thickTop="1" thickBo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 x14ac:dyDescent="0.25">
      <c r="A14" s="117" t="s">
        <v>50</v>
      </c>
      <c r="B14" s="99"/>
      <c r="C14" s="118"/>
      <c r="D14" s="98" t="s">
        <v>51</v>
      </c>
      <c r="E14" s="99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0"/>
    </row>
    <row r="15" spans="1:35" ht="16.5" thickBot="1" x14ac:dyDescent="0.3">
      <c r="A15" s="119"/>
      <c r="B15" s="120"/>
      <c r="C15" s="121"/>
      <c r="D15" s="101" t="s">
        <v>52</v>
      </c>
      <c r="E15" s="116"/>
      <c r="F15" s="101" t="s">
        <v>65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1:35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 x14ac:dyDescent="0.3">
      <c r="A17" s="135" t="s">
        <v>11</v>
      </c>
      <c r="B17" s="136"/>
      <c r="C17" s="137"/>
      <c r="D17" s="137"/>
      <c r="E17" s="137"/>
      <c r="F17" s="137"/>
      <c r="G17" s="137"/>
      <c r="H17" s="138"/>
      <c r="I17" s="18"/>
      <c r="J17" s="135" t="s">
        <v>12</v>
      </c>
      <c r="K17" s="136"/>
      <c r="L17" s="137"/>
      <c r="M17" s="137"/>
      <c r="N17" s="137"/>
      <c r="O17" s="137"/>
      <c r="P17" s="137"/>
      <c r="Q17" s="138"/>
    </row>
    <row r="18" spans="1:17" s="38" customFormat="1" ht="39" thickTop="1" x14ac:dyDescent="0.2">
      <c r="A18" s="39" t="s">
        <v>13</v>
      </c>
      <c r="B18" s="139" t="s">
        <v>14</v>
      </c>
      <c r="C18" s="140"/>
      <c r="D18" s="67" t="s">
        <v>41</v>
      </c>
      <c r="E18" s="68"/>
      <c r="F18" s="76" t="s">
        <v>42</v>
      </c>
      <c r="G18" s="68"/>
      <c r="H18" s="36" t="s">
        <v>53</v>
      </c>
      <c r="I18" s="18"/>
      <c r="J18" s="39" t="s">
        <v>13</v>
      </c>
      <c r="K18" s="139" t="s">
        <v>14</v>
      </c>
      <c r="L18" s="140"/>
      <c r="M18" s="67" t="s">
        <v>41</v>
      </c>
      <c r="N18" s="68"/>
      <c r="O18" s="76" t="s">
        <v>42</v>
      </c>
      <c r="P18" s="68"/>
      <c r="Q18" s="36" t="s">
        <v>53</v>
      </c>
    </row>
    <row r="19" spans="1:17" x14ac:dyDescent="0.25">
      <c r="A19" s="19" t="s">
        <v>54</v>
      </c>
      <c r="B19" s="65">
        <v>43764</v>
      </c>
      <c r="C19" s="66"/>
      <c r="D19" s="83"/>
      <c r="E19" s="75"/>
      <c r="F19" s="74"/>
      <c r="G19" s="75"/>
      <c r="H19" s="32" t="str">
        <f>IF(D19=Sheet2!B10,"",IF((D19+F19)&lt;&gt;0,(D19+F19), ""))</f>
        <v/>
      </c>
      <c r="I19" s="18"/>
      <c r="J19" s="19" t="s">
        <v>54</v>
      </c>
      <c r="K19" s="65">
        <f>B24+2</f>
        <v>43771</v>
      </c>
      <c r="L19" s="66"/>
      <c r="M19" s="83"/>
      <c r="N19" s="75"/>
      <c r="O19" s="74"/>
      <c r="P19" s="75"/>
      <c r="Q19" s="32" t="str">
        <f>IF(M19=Sheet2!B10,"",IF((M19+O19)&lt;&gt;0,(M19+O19), ""))</f>
        <v/>
      </c>
    </row>
    <row r="20" spans="1:17" ht="14.25" customHeight="1" x14ac:dyDescent="0.25">
      <c r="A20" s="19" t="s">
        <v>6</v>
      </c>
      <c r="B20" s="65">
        <f t="shared" ref="B20:B24" si="0">B19+1</f>
        <v>43765</v>
      </c>
      <c r="C20" s="66"/>
      <c r="D20" s="77"/>
      <c r="E20" s="78"/>
      <c r="F20" s="79">
        <v>4</v>
      </c>
      <c r="G20" s="78"/>
      <c r="H20" s="32">
        <f>IF(D20=Sheet2!B10,"",IF((D20+F20)&lt;&gt;0,(D20+F20), ""))</f>
        <v>4</v>
      </c>
      <c r="I20" s="18"/>
      <c r="J20" s="19" t="s">
        <v>6</v>
      </c>
      <c r="K20" s="65">
        <f>K19+1</f>
        <v>43772</v>
      </c>
      <c r="L20" s="66"/>
      <c r="M20" s="77"/>
      <c r="N20" s="78"/>
      <c r="O20" s="79"/>
      <c r="P20" s="78"/>
      <c r="Q20" s="32" t="str">
        <f>IF(M20=Sheet2!B10,"",IF((M20+O20)&lt;&gt;0,(M20+O20), ""))</f>
        <v/>
      </c>
    </row>
    <row r="21" spans="1:17" ht="14.25" customHeight="1" x14ac:dyDescent="0.25">
      <c r="A21" s="19" t="s">
        <v>7</v>
      </c>
      <c r="B21" s="65">
        <f t="shared" si="0"/>
        <v>43766</v>
      </c>
      <c r="C21" s="66"/>
      <c r="D21" s="77"/>
      <c r="E21" s="78"/>
      <c r="F21" s="79">
        <v>4</v>
      </c>
      <c r="G21" s="78"/>
      <c r="H21" s="32">
        <f>IF(D21=Sheet2!B10,"",IF((D21+F21)&lt;&gt;0,(D21+F21), ""))</f>
        <v>4</v>
      </c>
      <c r="I21" s="18"/>
      <c r="J21" s="19" t="s">
        <v>7</v>
      </c>
      <c r="K21" s="65">
        <f>K20+1</f>
        <v>43773</v>
      </c>
      <c r="L21" s="66"/>
      <c r="M21" s="77"/>
      <c r="N21" s="78"/>
      <c r="O21" s="79"/>
      <c r="P21" s="78"/>
      <c r="Q21" s="32" t="str">
        <f>IF(M21=Sheet2!B10,"",IF((M21+O21)&lt;&gt;0,(M21+O21), ""))</f>
        <v/>
      </c>
    </row>
    <row r="22" spans="1:17" ht="14.25" customHeight="1" x14ac:dyDescent="0.25">
      <c r="A22" s="19" t="s">
        <v>8</v>
      </c>
      <c r="B22" s="65">
        <f t="shared" si="0"/>
        <v>43767</v>
      </c>
      <c r="C22" s="66"/>
      <c r="D22" s="77">
        <v>2</v>
      </c>
      <c r="E22" s="78"/>
      <c r="F22" s="79"/>
      <c r="G22" s="78"/>
      <c r="H22" s="32">
        <f>IF(D22=Sheet2!B10,"",IF((D22+F22)&lt;&gt;0,(D22+F22), ""))</f>
        <v>2</v>
      </c>
      <c r="I22" s="18"/>
      <c r="J22" s="19" t="s">
        <v>8</v>
      </c>
      <c r="K22" s="65">
        <f t="shared" ref="K22:K24" si="1">K21+1</f>
        <v>43774</v>
      </c>
      <c r="L22" s="66"/>
      <c r="M22" s="77"/>
      <c r="N22" s="78"/>
      <c r="O22" s="79"/>
      <c r="P22" s="78"/>
      <c r="Q22" s="32" t="str">
        <f>IF(M22=Sheet2!B10,"",IF((M22+O22)&lt;&gt;0,(M22+O22), ""))</f>
        <v/>
      </c>
    </row>
    <row r="23" spans="1:17" ht="14.25" customHeight="1" x14ac:dyDescent="0.25">
      <c r="A23" s="19" t="s">
        <v>9</v>
      </c>
      <c r="B23" s="65">
        <f t="shared" si="0"/>
        <v>43768</v>
      </c>
      <c r="C23" s="66"/>
      <c r="D23" s="77"/>
      <c r="E23" s="78"/>
      <c r="F23" s="79"/>
      <c r="G23" s="78"/>
      <c r="H23" s="32" t="str">
        <f>IF(D23=Sheet2!B10,"",IF((D23+F23)&lt;&gt;0,(D23+F23), ""))</f>
        <v/>
      </c>
      <c r="I23" s="18"/>
      <c r="J23" s="19" t="s">
        <v>9</v>
      </c>
      <c r="K23" s="65">
        <f t="shared" si="1"/>
        <v>43775</v>
      </c>
      <c r="L23" s="66"/>
      <c r="M23" s="77"/>
      <c r="N23" s="78"/>
      <c r="O23" s="79"/>
      <c r="P23" s="78"/>
      <c r="Q23" s="32" t="str">
        <f>IF(M23=Sheet2!B10,"",IF((M23+O23)&lt;&gt;0,(M23+O23), ""))</f>
        <v/>
      </c>
    </row>
    <row r="24" spans="1:17" ht="14.25" customHeight="1" x14ac:dyDescent="0.25">
      <c r="A24" s="19" t="s">
        <v>10</v>
      </c>
      <c r="B24" s="65">
        <f t="shared" si="0"/>
        <v>43769</v>
      </c>
      <c r="C24" s="66"/>
      <c r="D24" s="77">
        <v>2</v>
      </c>
      <c r="E24" s="78"/>
      <c r="F24" s="79"/>
      <c r="G24" s="78"/>
      <c r="H24" s="32">
        <f>IF(D24=Sheet2!B10,"",IF((D24+F24)&lt;&gt;0,(D24+F24), ""))</f>
        <v>2</v>
      </c>
      <c r="I24" s="18"/>
      <c r="J24" s="19" t="s">
        <v>10</v>
      </c>
      <c r="K24" s="65">
        <f t="shared" si="1"/>
        <v>43776</v>
      </c>
      <c r="L24" s="66"/>
      <c r="M24" s="83"/>
      <c r="N24" s="75"/>
      <c r="O24" s="74"/>
      <c r="P24" s="75"/>
      <c r="Q24" s="32" t="str">
        <f>IF(M24=Sheet2!B10,"",IF((M24+O24)&lt;&gt;0,(M24+O24), ""))</f>
        <v/>
      </c>
    </row>
    <row r="25" spans="1:17" ht="23.25" customHeight="1" x14ac:dyDescent="0.25">
      <c r="A25" s="20" t="s">
        <v>18</v>
      </c>
      <c r="B25" s="65"/>
      <c r="C25" s="66"/>
      <c r="D25" s="77"/>
      <c r="E25" s="78"/>
      <c r="F25" s="79"/>
      <c r="G25" s="78"/>
      <c r="H25" s="32" t="str">
        <f>IF(D25=Sheet2!B10,"",IF((D25+F25)&lt;&gt;0,(D25+F25), ""))</f>
        <v/>
      </c>
      <c r="I25" s="18"/>
      <c r="J25" s="20" t="s">
        <v>18</v>
      </c>
      <c r="K25" s="65"/>
      <c r="L25" s="66"/>
      <c r="M25" s="83"/>
      <c r="N25" s="75"/>
      <c r="O25" s="74"/>
      <c r="P25" s="75"/>
      <c r="Q25" s="32" t="str">
        <f>IF(M25=Sheet2!B10,"",IF((M25+O25)&lt;&gt;0,(M25+O25), ""))</f>
        <v/>
      </c>
    </row>
    <row r="26" spans="1:17" x14ac:dyDescent="0.25">
      <c r="A26" s="34" t="s">
        <v>58</v>
      </c>
      <c r="B26" s="65"/>
      <c r="C26" s="66"/>
      <c r="D26" s="77"/>
      <c r="E26" s="78"/>
      <c r="F26" s="79"/>
      <c r="G26" s="78"/>
      <c r="H26" s="32" t="str">
        <f>IF(D26=Sheet2!B10,"",IF((D26+F26)&lt;&gt;0,((D26*2)+F26), ""))</f>
        <v/>
      </c>
      <c r="I26" s="18"/>
      <c r="J26" s="34" t="s">
        <v>58</v>
      </c>
      <c r="K26" s="65"/>
      <c r="L26" s="66"/>
      <c r="M26" s="77"/>
      <c r="N26" s="78"/>
      <c r="O26" s="74"/>
      <c r="P26" s="75"/>
      <c r="Q26" s="32" t="str">
        <f>IF(M26=Sheet2!K10,"",IF((M26+O26)&lt;&gt;0,((M26*2)+O26), ""))</f>
        <v/>
      </c>
    </row>
    <row r="27" spans="1:17" x14ac:dyDescent="0.25">
      <c r="A27" s="34" t="s">
        <v>59</v>
      </c>
      <c r="B27" s="65"/>
      <c r="C27" s="66"/>
      <c r="D27" s="77"/>
      <c r="E27" s="78"/>
      <c r="F27" s="79"/>
      <c r="G27" s="78"/>
      <c r="H27" s="32" t="str">
        <f>IF(D27=Sheet2!B10,"",IF((D27+F27)&lt;&gt;0,((D27*3)+F27), ""))</f>
        <v/>
      </c>
      <c r="I27" s="18"/>
      <c r="J27" s="34" t="s">
        <v>59</v>
      </c>
      <c r="K27" s="65"/>
      <c r="L27" s="66"/>
      <c r="M27" s="83"/>
      <c r="N27" s="75"/>
      <c r="O27" s="74"/>
      <c r="P27" s="75"/>
      <c r="Q27" s="32" t="str">
        <f>IF(M27=Sheet2!K10,"",IF((M27+O27)&lt;&gt;0,((M27*3)+O27), ""))</f>
        <v/>
      </c>
    </row>
    <row r="28" spans="1:17" ht="26.25" customHeight="1" x14ac:dyDescent="0.25">
      <c r="A28" s="20" t="s">
        <v>19</v>
      </c>
      <c r="B28" s="65">
        <v>43767</v>
      </c>
      <c r="C28" s="66"/>
      <c r="D28" s="77">
        <v>3</v>
      </c>
      <c r="E28" s="78"/>
      <c r="F28" s="79"/>
      <c r="G28" s="78"/>
      <c r="H28" s="32">
        <f>IF(D28=Sheet2!B10,"",IF((D28+F28)&lt;&gt;0,(D28+F28), ""))</f>
        <v>3</v>
      </c>
      <c r="I28" s="18"/>
      <c r="J28" s="20" t="s">
        <v>19</v>
      </c>
      <c r="K28" s="65"/>
      <c r="L28" s="66"/>
      <c r="M28" s="83"/>
      <c r="N28" s="75"/>
      <c r="O28" s="74"/>
      <c r="P28" s="75"/>
      <c r="Q28" s="32" t="str">
        <f>IF(M28=Sheet2!B10,"",IF((M28+O28)&lt;&gt;0,(M28+O28), ""))</f>
        <v/>
      </c>
    </row>
    <row r="29" spans="1:17" ht="16.5" thickBot="1" x14ac:dyDescent="0.3">
      <c r="A29" s="84" t="s">
        <v>15</v>
      </c>
      <c r="B29" s="63"/>
      <c r="C29" s="85"/>
      <c r="D29" s="80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81"/>
      <c r="F29" s="81"/>
      <c r="G29" s="82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62" t="s">
        <v>15</v>
      </c>
      <c r="K29" s="63"/>
      <c r="L29" s="64"/>
      <c r="M29" s="80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81"/>
      <c r="O29" s="81"/>
      <c r="P29" s="82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 x14ac:dyDescent="0.3">
      <c r="A31" s="59" t="s">
        <v>16</v>
      </c>
      <c r="B31" s="60"/>
      <c r="C31" s="60"/>
      <c r="D31" s="60"/>
      <c r="E31" s="60"/>
      <c r="F31" s="60"/>
      <c r="G31" s="60"/>
      <c r="H31" s="61"/>
      <c r="I31" s="18"/>
      <c r="J31" s="59" t="s">
        <v>17</v>
      </c>
      <c r="K31" s="60"/>
      <c r="L31" s="60"/>
      <c r="M31" s="60"/>
      <c r="N31" s="60"/>
      <c r="O31" s="60"/>
      <c r="P31" s="60"/>
      <c r="Q31" s="61"/>
    </row>
    <row r="32" spans="1:17" s="38" customFormat="1" ht="39" thickTop="1" x14ac:dyDescent="0.2">
      <c r="A32" s="35" t="s">
        <v>13</v>
      </c>
      <c r="B32" s="94" t="s">
        <v>14</v>
      </c>
      <c r="C32" s="95"/>
      <c r="D32" s="67" t="s">
        <v>41</v>
      </c>
      <c r="E32" s="68"/>
      <c r="F32" s="76" t="s">
        <v>42</v>
      </c>
      <c r="G32" s="68"/>
      <c r="H32" s="36" t="s">
        <v>53</v>
      </c>
      <c r="I32" s="37"/>
      <c r="J32" s="35" t="s">
        <v>13</v>
      </c>
      <c r="K32" s="94" t="s">
        <v>14</v>
      </c>
      <c r="L32" s="95"/>
      <c r="M32" s="67" t="s">
        <v>41</v>
      </c>
      <c r="N32" s="68"/>
      <c r="O32" s="76" t="s">
        <v>42</v>
      </c>
      <c r="P32" s="68"/>
      <c r="Q32" s="36" t="s">
        <v>53</v>
      </c>
    </row>
    <row r="33" spans="1:17" x14ac:dyDescent="0.25">
      <c r="A33" s="19" t="s">
        <v>54</v>
      </c>
      <c r="B33" s="69">
        <f>K24+2</f>
        <v>43778</v>
      </c>
      <c r="C33" s="70"/>
      <c r="D33" s="83"/>
      <c r="E33" s="75"/>
      <c r="F33" s="74"/>
      <c r="G33" s="75"/>
      <c r="H33" s="32" t="str">
        <f>IF(D33=Sheet2!B10,"",IF((D33+F33)&lt;&gt;0,(D33+F33), ""))</f>
        <v/>
      </c>
      <c r="I33" s="21"/>
      <c r="J33" s="19" t="s">
        <v>54</v>
      </c>
      <c r="K33" s="69">
        <f>B38+2</f>
        <v>43785</v>
      </c>
      <c r="L33" s="70"/>
      <c r="M33" s="83"/>
      <c r="N33" s="75"/>
      <c r="O33" s="74"/>
      <c r="P33" s="75"/>
      <c r="Q33" s="32" t="str">
        <f>IF(M33=Sheet2!B10,"",IF((M33+O33)&lt;&gt;0,(M33+O33), ""))</f>
        <v/>
      </c>
    </row>
    <row r="34" spans="1:17" ht="15" customHeight="1" x14ac:dyDescent="0.25">
      <c r="A34" s="19" t="s">
        <v>6</v>
      </c>
      <c r="B34" s="69">
        <f>B33+1</f>
        <v>43779</v>
      </c>
      <c r="C34" s="70"/>
      <c r="D34" s="77"/>
      <c r="E34" s="78"/>
      <c r="F34" s="79"/>
      <c r="G34" s="78"/>
      <c r="H34" s="32" t="str">
        <f>IF(D34=Sheet2!B10,"",IF((D34+F34)&lt;&gt;0,(D34+F34), ""))</f>
        <v/>
      </c>
      <c r="I34" s="18"/>
      <c r="J34" s="19" t="s">
        <v>6</v>
      </c>
      <c r="K34" s="69">
        <f>K33+1</f>
        <v>43786</v>
      </c>
      <c r="L34" s="70"/>
      <c r="M34" s="77"/>
      <c r="N34" s="78"/>
      <c r="O34" s="79"/>
      <c r="P34" s="78"/>
      <c r="Q34" s="32" t="str">
        <f>IF(M34=Sheet2!B10,"",IF((M34+O34)&lt;&gt;0,(M34+O34), ""))</f>
        <v/>
      </c>
    </row>
    <row r="35" spans="1:17" ht="15" customHeight="1" x14ac:dyDescent="0.25">
      <c r="A35" s="19" t="s">
        <v>7</v>
      </c>
      <c r="B35" s="69">
        <f t="shared" ref="B35:B38" si="2">B34+1</f>
        <v>43780</v>
      </c>
      <c r="C35" s="70"/>
      <c r="D35" s="77"/>
      <c r="E35" s="78"/>
      <c r="F35" s="79"/>
      <c r="G35" s="78"/>
      <c r="H35" s="32" t="str">
        <f>IF(D35=Sheet2!B10,"",IF((D35+F35)&lt;&gt;0,(D35+F35), ""))</f>
        <v/>
      </c>
      <c r="I35" s="18"/>
      <c r="J35" s="19" t="s">
        <v>7</v>
      </c>
      <c r="K35" s="69">
        <f t="shared" ref="K35:K38" si="3">K34+1</f>
        <v>43787</v>
      </c>
      <c r="L35" s="70"/>
      <c r="M35" s="77"/>
      <c r="N35" s="78"/>
      <c r="O35" s="79"/>
      <c r="P35" s="78"/>
      <c r="Q35" s="32" t="str">
        <f>IF(M35=Sheet2!B10,"",IF((M35+O35)&lt;&gt;0,(M35+O35), ""))</f>
        <v/>
      </c>
    </row>
    <row r="36" spans="1:17" ht="15" customHeight="1" x14ac:dyDescent="0.25">
      <c r="A36" s="19" t="s">
        <v>8</v>
      </c>
      <c r="B36" s="69">
        <f t="shared" si="2"/>
        <v>43781</v>
      </c>
      <c r="C36" s="70"/>
      <c r="D36" s="77"/>
      <c r="E36" s="78"/>
      <c r="F36" s="79"/>
      <c r="G36" s="78"/>
      <c r="H36" s="32" t="str">
        <f>IF(D36=Sheet2!B10,"",IF((D36+F36)&lt;&gt;0,(D36+F36), ""))</f>
        <v/>
      </c>
      <c r="I36" s="18"/>
      <c r="J36" s="19" t="s">
        <v>8</v>
      </c>
      <c r="K36" s="69">
        <f t="shared" si="3"/>
        <v>43788</v>
      </c>
      <c r="L36" s="70"/>
      <c r="M36" s="77"/>
      <c r="N36" s="78"/>
      <c r="O36" s="79"/>
      <c r="P36" s="78"/>
      <c r="Q36" s="32" t="str">
        <f>IF(M36=Sheet2!B10,"",IF((M36+O36)&lt;&gt;0,(M36+O36), ""))</f>
        <v/>
      </c>
    </row>
    <row r="37" spans="1:17" ht="15" customHeight="1" x14ac:dyDescent="0.25">
      <c r="A37" s="19" t="s">
        <v>9</v>
      </c>
      <c r="B37" s="69">
        <f t="shared" si="2"/>
        <v>43782</v>
      </c>
      <c r="C37" s="70"/>
      <c r="D37" s="77"/>
      <c r="E37" s="78"/>
      <c r="F37" s="79"/>
      <c r="G37" s="78"/>
      <c r="H37" s="32" t="str">
        <f>IF(D37=Sheet2!B10,"",IF((D37+F37)&lt;&gt;0,(D37+F37), ""))</f>
        <v/>
      </c>
      <c r="I37" s="18"/>
      <c r="J37" s="19" t="s">
        <v>9</v>
      </c>
      <c r="K37" s="69">
        <f t="shared" si="3"/>
        <v>43789</v>
      </c>
      <c r="L37" s="70"/>
      <c r="M37" s="77"/>
      <c r="N37" s="78"/>
      <c r="O37" s="79"/>
      <c r="P37" s="78"/>
      <c r="Q37" s="32" t="str">
        <f>IF(M37=Sheet2!B10,"",IF((M37+O37)&lt;&gt;0,(M37+O37), ""))</f>
        <v/>
      </c>
    </row>
    <row r="38" spans="1:17" ht="15" customHeight="1" x14ac:dyDescent="0.25">
      <c r="A38" s="19" t="s">
        <v>10</v>
      </c>
      <c r="B38" s="69">
        <f t="shared" si="2"/>
        <v>43783</v>
      </c>
      <c r="C38" s="70"/>
      <c r="D38" s="77"/>
      <c r="E38" s="78"/>
      <c r="F38" s="79"/>
      <c r="G38" s="78"/>
      <c r="H38" s="32" t="str">
        <f>IF(D38=Sheet2!B10,"",IF((D38+F38)&lt;&gt;0,(D38+F38), ""))</f>
        <v/>
      </c>
      <c r="I38" s="18"/>
      <c r="J38" s="19" t="s">
        <v>10</v>
      </c>
      <c r="K38" s="69">
        <f t="shared" si="3"/>
        <v>43790</v>
      </c>
      <c r="L38" s="70"/>
      <c r="M38" s="83"/>
      <c r="N38" s="75"/>
      <c r="O38" s="74"/>
      <c r="P38" s="75"/>
      <c r="Q38" s="32" t="str">
        <f>IF(M38=Sheet2!B10,"",IF((M38+O38)&lt;&gt;0,(M38+O38), ""))</f>
        <v/>
      </c>
    </row>
    <row r="39" spans="1:17" ht="21.75" customHeight="1" x14ac:dyDescent="0.25">
      <c r="A39" s="20" t="s">
        <v>18</v>
      </c>
      <c r="B39" s="69"/>
      <c r="C39" s="70"/>
      <c r="D39" s="77"/>
      <c r="E39" s="78"/>
      <c r="F39" s="79"/>
      <c r="G39" s="78"/>
      <c r="H39" s="32" t="str">
        <f>IF(D39=Sheet2!B10,"",IF((D39+F39)&lt;&gt;0,(D39+F39), ""))</f>
        <v/>
      </c>
      <c r="I39" s="18"/>
      <c r="J39" s="20" t="s">
        <v>18</v>
      </c>
      <c r="K39" s="69"/>
      <c r="L39" s="70"/>
      <c r="M39" s="83"/>
      <c r="N39" s="75"/>
      <c r="O39" s="74"/>
      <c r="P39" s="75"/>
      <c r="Q39" s="32" t="str">
        <f>IF(M39=Sheet2!B10,"",IF((M39+O39)&lt;&gt;0,(M39+O39), ""))</f>
        <v/>
      </c>
    </row>
    <row r="40" spans="1:17" x14ac:dyDescent="0.25">
      <c r="A40" s="34" t="s">
        <v>58</v>
      </c>
      <c r="B40" s="69"/>
      <c r="C40" s="70"/>
      <c r="D40" s="77"/>
      <c r="E40" s="78"/>
      <c r="F40" s="79"/>
      <c r="G40" s="78"/>
      <c r="H40" s="32" t="str">
        <f>IF(D40=Sheet2!B24,"",IF((D40+F40)&lt;&gt;0,((D40*2)+F40), ""))</f>
        <v/>
      </c>
      <c r="I40" s="18"/>
      <c r="J40" s="34" t="s">
        <v>58</v>
      </c>
      <c r="K40" s="69"/>
      <c r="L40" s="70"/>
      <c r="M40" s="83"/>
      <c r="N40" s="75"/>
      <c r="O40" s="74"/>
      <c r="P40" s="75"/>
      <c r="Q40" s="32" t="str">
        <f>IF(M40=Sheet2!K24,"",IF((M40+O40)&lt;&gt;0,((M40*2)+O40), ""))</f>
        <v/>
      </c>
    </row>
    <row r="41" spans="1:17" x14ac:dyDescent="0.25">
      <c r="A41" s="34" t="s">
        <v>59</v>
      </c>
      <c r="B41" s="69"/>
      <c r="C41" s="70"/>
      <c r="D41" s="83"/>
      <c r="E41" s="75"/>
      <c r="F41" s="74"/>
      <c r="G41" s="75"/>
      <c r="H41" s="32" t="str">
        <f>IF(D41=Sheet2!B24,"",IF((D41+F41)&lt;&gt;0,((D41*3)+F41), ""))</f>
        <v/>
      </c>
      <c r="I41" s="18"/>
      <c r="J41" s="34" t="s">
        <v>59</v>
      </c>
      <c r="K41" s="69"/>
      <c r="L41" s="70"/>
      <c r="M41" s="83"/>
      <c r="N41" s="75"/>
      <c r="O41" s="74"/>
      <c r="P41" s="75"/>
      <c r="Q41" s="32" t="str">
        <f>IF(M41=Sheet2!K24,"",IF((M41+O41)&lt;&gt;0,((M41*3)+O41), ""))</f>
        <v/>
      </c>
    </row>
    <row r="42" spans="1:17" ht="21.75" customHeight="1" x14ac:dyDescent="0.25">
      <c r="A42" s="20" t="s">
        <v>19</v>
      </c>
      <c r="B42" s="69"/>
      <c r="C42" s="70"/>
      <c r="D42" s="83"/>
      <c r="E42" s="75"/>
      <c r="F42" s="74"/>
      <c r="G42" s="75"/>
      <c r="H42" s="32" t="str">
        <f>IF(D42=Sheet2!B10,"",IF((D42+F42)&lt;&gt;0,(D42+F42), ""))</f>
        <v/>
      </c>
      <c r="I42" s="18"/>
      <c r="J42" s="20" t="s">
        <v>19</v>
      </c>
      <c r="K42" s="69"/>
      <c r="L42" s="70"/>
      <c r="M42" s="83"/>
      <c r="N42" s="75"/>
      <c r="O42" s="74"/>
      <c r="P42" s="75"/>
      <c r="Q42" s="32" t="str">
        <f>IF(M42=Sheet2!B10,"",IF((M42+O42)&lt;&gt;0,(M42+O42), ""))</f>
        <v/>
      </c>
    </row>
    <row r="43" spans="1:17" ht="16.5" thickBot="1" x14ac:dyDescent="0.3">
      <c r="A43" s="84" t="s">
        <v>15</v>
      </c>
      <c r="B43" s="63"/>
      <c r="C43" s="85"/>
      <c r="D43" s="80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81"/>
      <c r="F43" s="81"/>
      <c r="G43" s="82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84" t="s">
        <v>15</v>
      </c>
      <c r="K43" s="63"/>
      <c r="L43" s="85"/>
      <c r="M43" s="80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81"/>
      <c r="O43" s="81"/>
      <c r="P43" s="82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88" t="str">
        <f>"کۆی گشتی کاتژمێرەکان : [" &amp; SUM(H29,Q29,H43,Q43) &amp; "] کاتژمێر"</f>
        <v>کۆی گشتی کاتژمێرەکان : [15] کاتژمێر</v>
      </c>
      <c r="B45" s="88"/>
      <c r="C45" s="88"/>
      <c r="D45" s="88"/>
      <c r="E45" s="88"/>
      <c r="F45" s="88"/>
      <c r="G45" s="88"/>
      <c r="H45" s="22"/>
      <c r="I45" s="88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88"/>
      <c r="K45" s="88"/>
      <c r="L45" s="88"/>
      <c r="M45" s="88"/>
      <c r="N45" s="88"/>
      <c r="O45" s="88"/>
      <c r="P45" s="22"/>
      <c r="Q45" s="22"/>
    </row>
    <row r="46" spans="1:17" ht="17.25" thickTop="1" thickBot="1" x14ac:dyDescent="0.3">
      <c r="A46" s="88" t="str">
        <f>"کۆی کاتژمێرەکانی نیساب :[" &amp;IF(H29=0,0,P5)+IF(Q29=0,0,P5)+IF(H43=0,0,P5)+IF(Q43=0,0,P5) &amp; "] کاتژمێر"</f>
        <v>کۆی کاتژمێرەکانی نیساب :[4] کاتژمێر</v>
      </c>
      <c r="B46" s="88"/>
      <c r="C46" s="88"/>
      <c r="D46" s="88"/>
      <c r="E46" s="88"/>
      <c r="F46" s="88"/>
      <c r="G46" s="88"/>
      <c r="H46" s="22"/>
      <c r="I46" s="89" t="s">
        <v>20</v>
      </c>
      <c r="J46" s="89"/>
      <c r="K46" s="89"/>
      <c r="L46" s="92">
        <f>IF(C5=Sheet2!A3,3500,IF(C5=Sheet2!A4,4500,IF(C5=Sheet2!A5,5500,IF(C5=Sheet2!A2,2500,IF(C5=Sheet2!A1,2500,6500)))))</f>
        <v>5500</v>
      </c>
      <c r="M46" s="92"/>
      <c r="N46" s="23" t="s">
        <v>30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90" t="s">
        <v>31</v>
      </c>
      <c r="J47" s="90"/>
      <c r="K47" s="90"/>
      <c r="L47" s="93">
        <f>L46*( SUM(H29,Q29,H43,Q43) - (IF(H29=0,0,P5)+IF(Q29=0,0,P5)+IF(H43=0,0,P5)+IF(Q43=0,0,P5)))</f>
        <v>60500</v>
      </c>
      <c r="M47" s="93"/>
      <c r="N47" s="23" t="s">
        <v>30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91" t="s">
        <v>56</v>
      </c>
      <c r="B49" s="91"/>
      <c r="C49" s="91"/>
      <c r="D49" s="8"/>
      <c r="E49" s="4"/>
      <c r="F49" s="4"/>
      <c r="G49" s="87" t="s">
        <v>43</v>
      </c>
      <c r="H49" s="87"/>
      <c r="I49" s="87"/>
      <c r="J49" s="87"/>
      <c r="M49" s="86" t="s">
        <v>44</v>
      </c>
      <c r="N49" s="86"/>
      <c r="O49" s="86"/>
    </row>
    <row r="50" spans="1:17" x14ac:dyDescent="0.25">
      <c r="A50" s="91" t="s">
        <v>32</v>
      </c>
      <c r="B50" s="91"/>
      <c r="C50" s="91"/>
      <c r="D50" s="8"/>
      <c r="E50" s="4"/>
      <c r="F50" s="4"/>
      <c r="G50" s="87" t="s">
        <v>45</v>
      </c>
      <c r="H50" s="87"/>
      <c r="I50" s="87"/>
      <c r="J50" s="87"/>
      <c r="M50" s="86" t="s">
        <v>46</v>
      </c>
      <c r="N50" s="86"/>
      <c r="O50" s="86"/>
    </row>
    <row r="51" spans="1:17" ht="63.75" customHeight="1" x14ac:dyDescent="0.25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25">
      <c r="A52" s="91" t="str">
        <f>C4</f>
        <v>پ.ى.د.فكرى على قادر</v>
      </c>
      <c r="B52" s="91"/>
      <c r="C52" s="91"/>
      <c r="D52" s="8"/>
      <c r="E52" s="4"/>
      <c r="F52" s="4"/>
      <c r="G52" s="87" t="s">
        <v>61</v>
      </c>
      <c r="H52" s="87"/>
      <c r="I52" s="87"/>
      <c r="J52" s="87"/>
      <c r="K52" s="3"/>
      <c r="L52" s="3"/>
      <c r="M52" s="86" t="s">
        <v>33</v>
      </c>
      <c r="N52" s="86"/>
      <c r="O52" s="86"/>
    </row>
    <row r="53" spans="1:17" ht="14.25" customHeight="1" x14ac:dyDescent="0.25">
      <c r="A53" s="91" t="s">
        <v>47</v>
      </c>
      <c r="B53" s="91"/>
      <c r="C53" s="91"/>
      <c r="D53" s="8"/>
      <c r="E53" s="4"/>
      <c r="F53" s="4"/>
      <c r="G53" s="87" t="s">
        <v>48</v>
      </c>
      <c r="H53" s="87"/>
      <c r="I53" s="87"/>
      <c r="J53" s="87"/>
      <c r="K53" s="3"/>
      <c r="L53" s="3"/>
      <c r="M53" s="86" t="s">
        <v>49</v>
      </c>
      <c r="N53" s="86"/>
      <c r="O53" s="86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K39:L39 K41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Q33:Q42 O33:P33 H33:H42 Q19:Q28 F20:F28 O34:O42 O20:O28 H19:H28 F34:F42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Sheet2!$A$1:$A$6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2023-05-23T09:36:54Z</dcterms:modified>
</cp:coreProperties>
</file>