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0" yWindow="0" windowWidth="20490" windowHeight="8700" tabRatio="925" firstSheet="1" activeTab="1"/>
  </bookViews>
  <sheets>
    <sheet name="sample" sheetId="1" state="hidden" r:id="rId1"/>
    <sheet name="2" sheetId="86" r:id="rId2"/>
    <sheet name="data (2)" sheetId="47" state="hidden" r:id="rId3"/>
    <sheet name="data (3)" sheetId="127" state="hidden" r:id="rId4"/>
    <sheet name="data" sheetId="2" state="hidden" r:id="rId5"/>
    <sheet name="data2" sheetId="3" state="hidden" r:id="rId6"/>
  </sheets>
  <definedNames>
    <definedName name="_xlnm._FilterDatabase" localSheetId="1" hidden="1">'2'!$I$31:$J$37</definedName>
    <definedName name="Datelist1">data!$I$3:$I$9</definedName>
    <definedName name="Datelist2">data!$J$3:$J$8</definedName>
    <definedName name="Datelist3">data!$K$3:$K$8</definedName>
    <definedName name="Datelist4">data!$L$3:$L$8</definedName>
    <definedName name="Datlist1">data!$I$3:$I$8</definedName>
    <definedName name="dddd">data!$L$2:$L$8</definedName>
    <definedName name="Lec">data!$B$2:$B$10</definedName>
    <definedName name="Lecc">data!$C$1:$C$10</definedName>
    <definedName name="lecTheory" localSheetId="5">data!$B$1:$B$10</definedName>
    <definedName name="list1">data!$I$2:$I$8</definedName>
    <definedName name="list2">data!$J$2:$J$8</definedName>
    <definedName name="list3">data!$K$2:$K$8</definedName>
    <definedName name="list4">data!$L$2:$L$8</definedName>
    <definedName name="_xlnm.Print_Area" localSheetId="1">'2'!$A$1:$K$77</definedName>
    <definedName name="_xlnm.Print_Area" localSheetId="0">sample!$A$1:$K$54</definedName>
    <definedName name="theory">data!$C$2:$C$9</definedName>
    <definedName name="اااا">'data (2)'!$C$2:$C$9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86" l="1"/>
  <c r="K39" i="86"/>
  <c r="E39" i="86"/>
  <c r="E49" i="86"/>
  <c r="E48" i="86"/>
  <c r="E46" i="86"/>
  <c r="E45" i="86"/>
  <c r="E44" i="86"/>
  <c r="C51" i="86"/>
  <c r="B44" i="86"/>
  <c r="B45" i="86" s="1"/>
  <c r="B46" i="86" s="1"/>
  <c r="B47" i="86" s="1"/>
  <c r="B48" i="86" s="1"/>
  <c r="I3" i="1"/>
  <c r="I54" i="86"/>
  <c r="E74" i="86" s="1"/>
  <c r="G76" i="86" s="1"/>
  <c r="I42" i="1"/>
  <c r="E32" i="86"/>
  <c r="E33" i="86"/>
  <c r="E34" i="86"/>
  <c r="E36" i="86"/>
  <c r="E37" i="86"/>
  <c r="K20" i="86"/>
  <c r="K21" i="86"/>
  <c r="K22" i="86"/>
  <c r="K23" i="86"/>
  <c r="K24" i="86"/>
  <c r="K25" i="86"/>
  <c r="E20" i="86"/>
  <c r="E21" i="86"/>
  <c r="E22" i="86"/>
  <c r="E23" i="86"/>
  <c r="E24" i="86"/>
  <c r="E25" i="86"/>
  <c r="E32" i="1"/>
  <c r="E33" i="1"/>
  <c r="E34" i="1"/>
  <c r="E35" i="1"/>
  <c r="E36" i="1"/>
  <c r="E37" i="1"/>
  <c r="E38" i="1"/>
  <c r="K20" i="1"/>
  <c r="K21" i="1"/>
  <c r="K22" i="1"/>
  <c r="K23" i="1"/>
  <c r="K24" i="1"/>
  <c r="K25" i="1"/>
  <c r="K26" i="1"/>
  <c r="E20" i="1"/>
  <c r="E21" i="1"/>
  <c r="E22" i="1"/>
  <c r="E23" i="1"/>
  <c r="E24" i="1"/>
  <c r="E25" i="1"/>
  <c r="E26" i="1"/>
  <c r="B20" i="1"/>
  <c r="B21" i="1"/>
  <c r="B22" i="1"/>
  <c r="B23" i="1"/>
  <c r="B24" i="1"/>
  <c r="E31" i="86"/>
  <c r="K31" i="86"/>
  <c r="K32" i="86"/>
  <c r="K33" i="86"/>
  <c r="K34" i="86"/>
  <c r="K35" i="86"/>
  <c r="K19" i="86"/>
  <c r="E19" i="86"/>
  <c r="D60" i="86"/>
  <c r="A60" i="86"/>
  <c r="G72" i="86"/>
  <c r="E72" i="86"/>
  <c r="E70" i="86"/>
  <c r="E69" i="86"/>
  <c r="F68" i="86"/>
  <c r="L8" i="127"/>
  <c r="K8" i="127"/>
  <c r="J8" i="127"/>
  <c r="I8" i="127"/>
  <c r="L7" i="127"/>
  <c r="K7" i="127"/>
  <c r="J7" i="127"/>
  <c r="I7" i="127"/>
  <c r="L6" i="127"/>
  <c r="K6" i="127"/>
  <c r="J6" i="127"/>
  <c r="I6" i="127"/>
  <c r="L5" i="127"/>
  <c r="K5" i="127"/>
  <c r="J5" i="127"/>
  <c r="I5" i="127"/>
  <c r="L4" i="127"/>
  <c r="K4" i="127"/>
  <c r="J4" i="127"/>
  <c r="I4" i="127"/>
  <c r="L3" i="127"/>
  <c r="K3" i="127"/>
  <c r="J3" i="127"/>
  <c r="I3" i="127"/>
  <c r="I39" i="86"/>
  <c r="C39" i="86"/>
  <c r="K37" i="86"/>
  <c r="K27" i="86"/>
  <c r="I27" i="86"/>
  <c r="E27" i="86"/>
  <c r="C27" i="86"/>
  <c r="B20" i="86"/>
  <c r="B21" i="86" s="1"/>
  <c r="B22" i="86" s="1"/>
  <c r="B23" i="86" s="1"/>
  <c r="B24" i="86" s="1"/>
  <c r="H19" i="86" s="1"/>
  <c r="H20" i="86" s="1"/>
  <c r="H21" i="86" s="1"/>
  <c r="H22" i="86" s="1"/>
  <c r="H23" i="86" s="1"/>
  <c r="H24" i="86" s="1"/>
  <c r="B31" i="86" s="1"/>
  <c r="B32" i="86" s="1"/>
  <c r="B33" i="86" s="1"/>
  <c r="B34" i="86" s="1"/>
  <c r="B35" i="86" s="1"/>
  <c r="B36" i="86" s="1"/>
  <c r="H31" i="86" s="1"/>
  <c r="H32" i="86" s="1"/>
  <c r="H33" i="86" s="1"/>
  <c r="H34" i="86" s="1"/>
  <c r="H35" i="86" s="1"/>
  <c r="H36" i="86" s="1"/>
  <c r="E73" i="86"/>
  <c r="G68" i="86"/>
  <c r="H68" i="86"/>
  <c r="I3" i="47"/>
  <c r="I4" i="47"/>
  <c r="I5" i="47"/>
  <c r="I6" i="47"/>
  <c r="A51" i="1"/>
  <c r="I7" i="47"/>
  <c r="E27" i="1"/>
  <c r="K39" i="1"/>
  <c r="E39" i="1"/>
  <c r="K27" i="1"/>
  <c r="I5" i="1"/>
  <c r="I8" i="47"/>
  <c r="J3" i="47"/>
  <c r="I39" i="1"/>
  <c r="C39" i="1"/>
  <c r="I27" i="1"/>
  <c r="C27" i="1"/>
  <c r="J4" i="47"/>
  <c r="K31" i="1"/>
  <c r="E31" i="1"/>
  <c r="K19" i="1"/>
  <c r="E19" i="1"/>
  <c r="I3" i="2"/>
  <c r="J5" i="47"/>
  <c r="K38" i="1"/>
  <c r="K37" i="1"/>
  <c r="K36" i="1"/>
  <c r="K35" i="1"/>
  <c r="K34" i="1"/>
  <c r="K33" i="1"/>
  <c r="K32" i="1"/>
  <c r="J6" i="47"/>
  <c r="J7" i="47"/>
  <c r="J8" i="47"/>
  <c r="K3" i="47"/>
  <c r="K4" i="47"/>
  <c r="K5" i="47"/>
  <c r="K6" i="47"/>
  <c r="K7" i="47"/>
  <c r="K8" i="47"/>
  <c r="L3" i="47"/>
  <c r="L4" i="47"/>
  <c r="L5" i="47"/>
  <c r="L6" i="47"/>
  <c r="L7" i="47"/>
  <c r="L8" i="47"/>
  <c r="A42" i="1"/>
  <c r="I43" i="1"/>
  <c r="G41" i="1"/>
  <c r="A41" i="1"/>
  <c r="I4" i="2"/>
  <c r="I5" i="2"/>
  <c r="I6" i="2"/>
  <c r="I7" i="2"/>
  <c r="H19" i="1"/>
  <c r="I8" i="2"/>
  <c r="H20" i="1"/>
  <c r="J3" i="2"/>
  <c r="H21" i="1"/>
  <c r="J4" i="2"/>
  <c r="H22" i="1"/>
  <c r="J5" i="2"/>
  <c r="J6" i="2"/>
  <c r="H23" i="1"/>
  <c r="H24" i="1"/>
  <c r="J7" i="2"/>
  <c r="J8" i="2"/>
  <c r="B31" i="1"/>
  <c r="B32" i="1"/>
  <c r="K3" i="2"/>
  <c r="K4" i="2"/>
  <c r="B33" i="1"/>
  <c r="B34" i="1"/>
  <c r="K5" i="2"/>
  <c r="K6" i="2"/>
  <c r="B35" i="1"/>
  <c r="B36" i="1"/>
  <c r="K7" i="2"/>
  <c r="K8" i="2"/>
  <c r="H31" i="1"/>
  <c r="L3" i="2"/>
  <c r="H32" i="1"/>
  <c r="L4" i="2"/>
  <c r="H33" i="1"/>
  <c r="L5" i="2"/>
  <c r="H34" i="1"/>
  <c r="H35" i="1"/>
  <c r="L6" i="2"/>
  <c r="L7" i="2"/>
  <c r="H36" i="1"/>
  <c r="L8" i="2"/>
  <c r="A54" i="86" l="1"/>
  <c r="I76" i="86"/>
  <c r="G53" i="86"/>
  <c r="A53" i="86"/>
  <c r="I55" i="86"/>
  <c r="J76" i="86" s="1"/>
  <c r="E75" i="86"/>
</calcChain>
</file>

<file path=xl/sharedStrings.xml><?xml version="1.0" encoding="utf-8"?>
<sst xmlns="http://schemas.openxmlformats.org/spreadsheetml/2006/main" count="272" uniqueCount="89">
  <si>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</si>
  <si>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</si>
  <si>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</si>
  <si>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</si>
  <si>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</si>
  <si>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</si>
  <si>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</si>
  <si>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</si>
  <si>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</si>
  <si>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</si>
  <si>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</si>
  <si>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</si>
  <si>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</si>
  <si>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</si>
  <si>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</si>
  <si>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</si>
  <si>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</si>
  <si>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</si>
  <si>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</si>
  <si>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</si>
  <si>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</si>
  <si>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</si>
  <si>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</si>
  <si>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</si>
  <si>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</si>
  <si>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</si>
  <si>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</si>
  <si>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</si>
  <si>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</si>
  <si>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</si>
  <si>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</si>
  <si>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</si>
  <si>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</si>
  <si>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</si>
  <si>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</si>
  <si>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</si>
  <si>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</si>
  <si>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</si>
  <si>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طارق احمد ابراهیم</t>
  </si>
  <si>
    <t>ب.وردبينى</t>
  </si>
  <si>
    <t>مامۆستای بابەت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</si>
  <si>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</si>
  <si>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</si>
  <si>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</si>
  <si>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</si>
  <si>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</si>
  <si>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</si>
  <si>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</si>
  <si>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</si>
  <si>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</si>
  <si>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بکالۆریۆس</t>
  </si>
  <si>
    <t>1.5 - 2.5</t>
  </si>
  <si>
    <t>2.5 - 3.5</t>
  </si>
  <si>
    <t>3.5 - 4.5</t>
  </si>
  <si>
    <t>4.5 - 5.5</t>
  </si>
  <si>
    <t xml:space="preserve">بەشی  :   فیزیا </t>
  </si>
  <si>
    <t>دينار</t>
  </si>
  <si>
    <t>نرخی کاتژمێرێك</t>
  </si>
  <si>
    <t>چنار نامق حمد</t>
  </si>
  <si>
    <t>ب. ژمێريارى</t>
  </si>
  <si>
    <t xml:space="preserve"> سه‌رۆكى به‌ش</t>
  </si>
  <si>
    <t>name</t>
  </si>
  <si>
    <t>ڕۆژه‌كان</t>
  </si>
  <si>
    <t>كؤليَذى زانست</t>
  </si>
  <si>
    <t>بةشى فيزيا</t>
  </si>
  <si>
    <t xml:space="preserve">ثوختةى وانةى زيَدةكى - بؤ مانطى             </t>
  </si>
  <si>
    <t>ناوى مامؤستا</t>
  </si>
  <si>
    <t>نازناوى زانستى</t>
  </si>
  <si>
    <t>ثلةى كارطيَرِى ثيَسثيّردراو</t>
  </si>
  <si>
    <t>كةمبونةوة لةطةلَ هيَماو هؤيةكانى كةمبونةوة</t>
  </si>
  <si>
    <t>بةشةوانة</t>
  </si>
  <si>
    <t>كريَى يةك كاتذميَر</t>
  </si>
  <si>
    <t>ذمارةى كاتذميَرةكانى مانطانة</t>
  </si>
  <si>
    <t>كريَي يةك كاتذميَر*ذمارةى كاتذميَرةكانى مانطانة=كؤى طشتى كريَى شايستة</t>
  </si>
  <si>
    <t xml:space="preserve">تيَبينى </t>
  </si>
  <si>
    <t>*</t>
  </si>
  <si>
    <t>دینار</t>
  </si>
  <si>
    <t>کاتژمێر</t>
  </si>
  <si>
    <t xml:space="preserve"> د.محمد عيسى حسين حسن </t>
  </si>
  <si>
    <t>سالى: 2022</t>
  </si>
  <si>
    <t>هەفتەی پێنچەم</t>
  </si>
  <si>
    <t>سالي 2023</t>
  </si>
  <si>
    <t>د.اديب عمر جافر</t>
  </si>
  <si>
    <t>Modern phy.lab.M2</t>
  </si>
  <si>
    <t>Modernphy.lab.M1</t>
  </si>
  <si>
    <t>Modern phy.lab.G1</t>
  </si>
  <si>
    <t>Modern phy.lab.G2</t>
  </si>
  <si>
    <t>Modern phy.M</t>
  </si>
  <si>
    <t>Modern phy.G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</si>
</sst>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.0"/>
    <numFmt numFmtId="166" formatCode="[$-10484]dd/mm/yyyy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SimSun"/>
    </font>
    <font>
      <sz val="11"/>
      <color theme="1"/>
      <name val="Cambria"/>
      <family val="1"/>
      <scheme val="major"/>
    </font>
    <font>
      <sz val="11"/>
      <color rgb="FF000000"/>
      <name val="Times New Roman"/>
      <family val="1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sz val="16"/>
      <color theme="1"/>
      <name val="Ali_K_Samik"/>
      <charset val="178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Ali_K_Samik"/>
      <charset val="178"/>
    </font>
    <font>
      <sz val="8"/>
      <name val="Calibri"/>
      <family val="2"/>
      <scheme val="minor"/>
    </font>
    <font>
      <sz val="10"/>
      <color theme="0"/>
      <name val="Times New Roman"/>
      <family val="1"/>
    </font>
    <font>
      <sz val="8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66" fontId="6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" fontId="3" fillId="3" borderId="15" xfId="0" applyNumberFormat="1" applyFont="1" applyFill="1" applyBorder="1" applyAlignment="1" applyProtection="1">
      <alignment horizontal="center" vertical="center"/>
      <protection locked="0"/>
    </xf>
    <xf numFmtId="1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4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5" fontId="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readingOrder="2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readingOrder="1"/>
    </xf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 readingOrder="1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13" fillId="0" borderId="1" xfId="0" applyNumberFormat="1" applyFont="1" applyFill="1" applyBorder="1" applyAlignment="1">
      <alignment vertical="center"/>
    </xf>
    <xf numFmtId="14" fontId="10" fillId="2" borderId="25" xfId="0" applyNumberFormat="1" applyFont="1" applyFill="1" applyBorder="1" applyAlignment="1" applyProtection="1">
      <alignment horizontal="center" vertical="center"/>
      <protection locked="0"/>
    </xf>
    <xf numFmtId="1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readingOrder="1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" fontId="9" fillId="0" borderId="8" xfId="0" applyNumberFormat="1" applyFont="1" applyBorder="1" applyAlignment="1" applyProtection="1">
      <alignment horizontal="center" vertical="center"/>
      <protection locked="0"/>
    </xf>
    <xf numFmtId="1" fontId="9" fillId="0" borderId="21" xfId="0" applyNumberFormat="1" applyFont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4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5</xdr:col>
      <xdr:colOff>497414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6</xdr:col>
      <xdr:colOff>116414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965626" y="0"/>
          <a:ext cx="867408" cy="828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52"/>
  <sheetViews>
    <sheetView rightToLeft="1" view="pageBreakPreview" zoomScaleNormal="100" zoomScaleSheetLayoutView="100" workbookViewId="0">
      <selection activeCell="L6" sqref="L6"/>
    </sheetView>
  </sheetViews>
  <sheetFormatPr defaultColWidth="6.42578125" defaultRowHeight="15.75" x14ac:dyDescent="0.25"/>
  <cols>
    <col min="1" max="8" width="10.28515625" style="42" customWidth="1"/>
    <col min="9" max="9" width="12.42578125" style="42" customWidth="1"/>
    <col min="10" max="11" width="10.28515625" style="42" customWidth="1"/>
    <col min="12" max="16384" width="6.42578125" style="1"/>
  </cols>
  <sheetData>
    <row r="1" spans="1:30" ht="14.25" customHeight="1" x14ac:dyDescent="0.25">
      <c r="A1" s="98" t="s">
        <v>0</v>
      </c>
      <c r="B1" s="98"/>
      <c r="C1" s="98"/>
      <c r="D1" s="29"/>
      <c r="E1" s="29"/>
      <c r="F1" s="29"/>
      <c r="G1" s="29"/>
      <c r="H1" s="101" t="s">
        <v>2</v>
      </c>
      <c r="I1" s="101"/>
      <c r="J1" s="101"/>
      <c r="K1" s="101"/>
    </row>
    <row r="2" spans="1:30" ht="14.25" customHeight="1" x14ac:dyDescent="0.25">
      <c r="A2" s="98" t="s">
        <v>1</v>
      </c>
      <c r="B2" s="98"/>
      <c r="C2" s="29"/>
      <c r="D2" s="29"/>
      <c r="E2" s="29"/>
      <c r="F2" s="29"/>
      <c r="G2" s="85" t="s">
        <v>79</v>
      </c>
      <c r="H2" s="85"/>
      <c r="I2" s="29" t="s">
        <v>20</v>
      </c>
      <c r="J2" s="29">
        <v>10</v>
      </c>
    </row>
    <row r="3" spans="1:30" ht="14.25" customHeight="1" x14ac:dyDescent="0.25">
      <c r="A3" s="98" t="s">
        <v>55</v>
      </c>
      <c r="B3" s="98"/>
      <c r="C3" s="29"/>
      <c r="D3" s="29"/>
      <c r="E3" s="29"/>
      <c r="F3" s="29"/>
      <c r="G3" s="85" t="s">
        <v>3</v>
      </c>
      <c r="H3" s="85"/>
      <c r="I3" s="29">
        <f>IF(C5=data!A3,12,IF(C5=data!A4,10,IF(C5=data!A5,8,IF(C5=data!A2,14,IF(C5=data!A1,16,6)))))</f>
        <v>8</v>
      </c>
    </row>
    <row r="4" spans="1:30" ht="14.25" customHeight="1" x14ac:dyDescent="0.25">
      <c r="A4" s="91" t="s">
        <v>33</v>
      </c>
      <c r="B4" s="91"/>
      <c r="C4" s="98" t="s">
        <v>61</v>
      </c>
      <c r="D4" s="98"/>
      <c r="E4" s="29"/>
      <c r="F4" s="29"/>
      <c r="G4" s="85" t="s">
        <v>4</v>
      </c>
      <c r="H4" s="85"/>
      <c r="I4" s="29">
        <v>0</v>
      </c>
      <c r="J4" s="104"/>
      <c r="K4" s="104"/>
    </row>
    <row r="5" spans="1:30" ht="16.5" customHeight="1" thickBot="1" x14ac:dyDescent="0.3">
      <c r="A5" s="92" t="s">
        <v>34</v>
      </c>
      <c r="B5" s="92"/>
      <c r="C5" s="99" t="s">
        <v>31</v>
      </c>
      <c r="D5" s="99"/>
      <c r="E5" s="29"/>
      <c r="F5" s="29"/>
      <c r="G5" s="102" t="s">
        <v>5</v>
      </c>
      <c r="H5" s="102"/>
      <c r="I5" s="29">
        <f>IF(I3-I4&gt;=0, I3-I4,0)</f>
        <v>8</v>
      </c>
      <c r="N5" s="103"/>
      <c r="O5" s="103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6" spans="1:30" ht="17.25" thickTop="1" thickBot="1" x14ac:dyDescent="0.3">
      <c r="A6" s="110" t="s">
        <v>62</v>
      </c>
      <c r="B6" s="111"/>
      <c r="C6" s="34" t="s">
        <v>21</v>
      </c>
      <c r="D6" s="34" t="s">
        <v>22</v>
      </c>
      <c r="E6" s="34" t="s">
        <v>23</v>
      </c>
      <c r="F6" s="34" t="s">
        <v>24</v>
      </c>
      <c r="G6" s="34" t="s">
        <v>25</v>
      </c>
      <c r="H6" s="34" t="s">
        <v>51</v>
      </c>
      <c r="I6" s="34" t="s">
        <v>52</v>
      </c>
      <c r="J6" s="34" t="s">
        <v>53</v>
      </c>
      <c r="K6" s="34" t="s">
        <v>54</v>
      </c>
      <c r="N6" s="100"/>
      <c r="O6" s="100"/>
      <c r="P6" s="100"/>
      <c r="Q6" s="100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30" ht="16.5" thickTop="1" x14ac:dyDescent="0.25">
      <c r="A7" s="112" t="s">
        <v>47</v>
      </c>
      <c r="B7" s="113"/>
      <c r="C7" s="33"/>
      <c r="D7" s="33"/>
      <c r="E7" s="33"/>
      <c r="F7" s="33"/>
      <c r="G7" s="33"/>
      <c r="H7" s="33"/>
      <c r="I7" s="33"/>
      <c r="J7" s="33"/>
      <c r="K7" s="33"/>
      <c r="N7" s="14"/>
      <c r="O7" s="14"/>
      <c r="P7" s="14"/>
      <c r="Q7" s="14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x14ac:dyDescent="0.25">
      <c r="A8" s="106" t="s">
        <v>6</v>
      </c>
      <c r="B8" s="107"/>
      <c r="C8" s="30"/>
      <c r="D8" s="30"/>
      <c r="E8" s="30"/>
      <c r="F8" s="30"/>
      <c r="G8" s="30"/>
      <c r="H8" s="30"/>
      <c r="I8" s="30"/>
      <c r="J8" s="30"/>
      <c r="K8" s="30"/>
      <c r="N8" s="100"/>
      <c r="O8" s="100"/>
      <c r="P8" s="100"/>
      <c r="Q8" s="100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x14ac:dyDescent="0.25">
      <c r="A9" s="106" t="s">
        <v>7</v>
      </c>
      <c r="B9" s="107"/>
      <c r="C9" s="30"/>
      <c r="D9" s="30"/>
      <c r="E9" s="30"/>
      <c r="F9" s="30"/>
      <c r="G9" s="30"/>
      <c r="H9" s="30"/>
      <c r="I9" s="30"/>
      <c r="J9" s="30"/>
      <c r="K9" s="30"/>
      <c r="N9" s="100"/>
      <c r="O9" s="100"/>
      <c r="P9" s="100"/>
      <c r="Q9" s="100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30" x14ac:dyDescent="0.25">
      <c r="A10" s="106" t="s">
        <v>8</v>
      </c>
      <c r="B10" s="107"/>
      <c r="C10" s="30"/>
      <c r="D10" s="30"/>
      <c r="E10" s="30"/>
      <c r="F10" s="30"/>
      <c r="G10" s="30"/>
      <c r="H10" s="30"/>
      <c r="I10" s="30"/>
      <c r="J10" s="30"/>
      <c r="K10" s="30"/>
      <c r="N10" s="100"/>
      <c r="O10" s="100"/>
      <c r="P10" s="100"/>
      <c r="Q10" s="100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</row>
    <row r="11" spans="1:30" x14ac:dyDescent="0.25">
      <c r="A11" s="106" t="s">
        <v>9</v>
      </c>
      <c r="B11" s="107"/>
      <c r="C11" s="30"/>
      <c r="D11" s="30"/>
      <c r="E11" s="30"/>
      <c r="F11" s="30"/>
      <c r="G11" s="30"/>
      <c r="H11" s="30"/>
      <c r="I11" s="30"/>
      <c r="J11" s="30"/>
      <c r="K11" s="30"/>
    </row>
    <row r="12" spans="1:30" x14ac:dyDescent="0.25">
      <c r="A12" s="106" t="s">
        <v>10</v>
      </c>
      <c r="B12" s="107"/>
      <c r="C12" s="30"/>
      <c r="D12" s="30"/>
      <c r="E12" s="30"/>
      <c r="F12" s="30"/>
      <c r="G12" s="30"/>
      <c r="H12" s="30"/>
      <c r="I12" s="30"/>
      <c r="J12" s="30"/>
      <c r="K12" s="30"/>
    </row>
    <row r="13" spans="1:30" ht="5.25" customHeight="1" thickBot="1" x14ac:dyDescent="0.3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</row>
    <row r="14" spans="1:30" ht="17.25" thickTop="1" thickBot="1" x14ac:dyDescent="0.3">
      <c r="A14" s="108" t="s">
        <v>42</v>
      </c>
      <c r="B14" s="108"/>
      <c r="C14" s="43" t="s">
        <v>43</v>
      </c>
      <c r="D14" s="109"/>
      <c r="E14" s="109"/>
      <c r="F14" s="109"/>
      <c r="G14" s="109"/>
      <c r="H14" s="109"/>
      <c r="I14" s="109"/>
      <c r="J14" s="109"/>
      <c r="K14" s="109"/>
    </row>
    <row r="15" spans="1:30" ht="17.25" thickTop="1" thickBot="1" x14ac:dyDescent="0.3">
      <c r="A15" s="108"/>
      <c r="B15" s="108"/>
      <c r="C15" s="43" t="s">
        <v>44</v>
      </c>
      <c r="D15" s="109"/>
      <c r="E15" s="109"/>
      <c r="F15" s="109"/>
      <c r="G15" s="109"/>
      <c r="H15" s="109"/>
      <c r="I15" s="109"/>
      <c r="J15" s="109"/>
      <c r="K15" s="109"/>
    </row>
    <row r="16" spans="1:30" ht="6" customHeight="1" thickTop="1" thickBot="1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9" ht="17.25" thickTop="1" thickBot="1" x14ac:dyDescent="0.3">
      <c r="A17" s="95" t="s">
        <v>11</v>
      </c>
      <c r="B17" s="96"/>
      <c r="C17" s="96"/>
      <c r="D17" s="96"/>
      <c r="E17" s="97"/>
      <c r="F17" s="35"/>
      <c r="G17" s="95" t="s">
        <v>12</v>
      </c>
      <c r="H17" s="96"/>
      <c r="I17" s="96"/>
      <c r="J17" s="96"/>
      <c r="K17" s="97"/>
    </row>
    <row r="18" spans="1:19" ht="34.5" thickTop="1" x14ac:dyDescent="0.25">
      <c r="A18" s="3" t="s">
        <v>13</v>
      </c>
      <c r="B18" s="32" t="s">
        <v>14</v>
      </c>
      <c r="C18" s="20" t="s">
        <v>36</v>
      </c>
      <c r="D18" s="19" t="s">
        <v>37</v>
      </c>
      <c r="E18" s="4" t="s">
        <v>45</v>
      </c>
      <c r="F18" s="35"/>
      <c r="G18" s="3" t="s">
        <v>13</v>
      </c>
      <c r="H18" s="32" t="s">
        <v>14</v>
      </c>
      <c r="I18" s="20" t="s">
        <v>36</v>
      </c>
      <c r="J18" s="19" t="s">
        <v>37</v>
      </c>
      <c r="K18" s="4" t="s">
        <v>45</v>
      </c>
      <c r="R18" s="12"/>
      <c r="S18" s="12"/>
    </row>
    <row r="19" spans="1:19" x14ac:dyDescent="0.25">
      <c r="A19" s="5" t="s">
        <v>46</v>
      </c>
      <c r="B19" s="18">
        <v>44863</v>
      </c>
      <c r="C19" s="23"/>
      <c r="D19" s="22"/>
      <c r="E19" s="15" t="str">
        <f>IF(C19=data!B10,"",IF((C19+D19)&lt;&gt;0,(C19+D19), ""))</f>
        <v/>
      </c>
      <c r="F19" s="35"/>
      <c r="G19" s="5" t="s">
        <v>46</v>
      </c>
      <c r="H19" s="18">
        <f>B24+2</f>
        <v>44870</v>
      </c>
      <c r="I19" s="23"/>
      <c r="J19" s="22"/>
      <c r="K19" s="15" t="str">
        <f>IF(I19=data!B10,"",IF((I19+J19)&lt;&gt;0,(I19+J19), ""))</f>
        <v/>
      </c>
      <c r="S19" s="12"/>
    </row>
    <row r="20" spans="1:19" ht="14.25" customHeight="1" x14ac:dyDescent="0.25">
      <c r="A20" s="5" t="s">
        <v>6</v>
      </c>
      <c r="B20" s="18">
        <f t="shared" ref="B20:B23" si="0">B19+1</f>
        <v>44864</v>
      </c>
      <c r="C20" s="23"/>
      <c r="D20" s="22"/>
      <c r="E20" s="15" t="str">
        <f>IF(C20=data!B11,"",IF((C20+D20)&lt;&gt;0,(C20+D20), ""))</f>
        <v/>
      </c>
      <c r="F20" s="35"/>
      <c r="G20" s="5" t="s">
        <v>6</v>
      </c>
      <c r="H20" s="18">
        <f>H19+1</f>
        <v>44871</v>
      </c>
      <c r="I20" s="23"/>
      <c r="J20" s="22"/>
      <c r="K20" s="15" t="str">
        <f>IF(I20=data!B11,"",IF((I20+J20)&lt;&gt;0,(I20+J20), ""))</f>
        <v/>
      </c>
    </row>
    <row r="21" spans="1:19" ht="14.25" customHeight="1" x14ac:dyDescent="0.25">
      <c r="A21" s="5" t="s">
        <v>7</v>
      </c>
      <c r="B21" s="18">
        <f>B20+1</f>
        <v>44865</v>
      </c>
      <c r="C21" s="23"/>
      <c r="D21" s="22"/>
      <c r="E21" s="15" t="str">
        <f>IF(C21=data!B12,"",IF((C21+D21)&lt;&gt;0,(C21+D21), ""))</f>
        <v/>
      </c>
      <c r="F21" s="35"/>
      <c r="G21" s="5" t="s">
        <v>7</v>
      </c>
      <c r="H21" s="18">
        <f>H20+1</f>
        <v>44872</v>
      </c>
      <c r="I21" s="23"/>
      <c r="J21" s="22"/>
      <c r="K21" s="15" t="str">
        <f>IF(I21=data!B12,"",IF((I21+J21)&lt;&gt;0,(I21+J21), ""))</f>
        <v/>
      </c>
    </row>
    <row r="22" spans="1:19" ht="14.25" customHeight="1" x14ac:dyDescent="0.25">
      <c r="A22" s="5" t="s">
        <v>8</v>
      </c>
      <c r="B22" s="18">
        <f t="shared" si="0"/>
        <v>44866</v>
      </c>
      <c r="C22" s="23"/>
      <c r="D22" s="22"/>
      <c r="E22" s="15" t="str">
        <f>IF(C22=data!B13,"",IF((C22+D22)&lt;&gt;0,(C22+D22), ""))</f>
        <v/>
      </c>
      <c r="F22" s="35"/>
      <c r="G22" s="5" t="s">
        <v>8</v>
      </c>
      <c r="H22" s="18">
        <f t="shared" ref="H22:H24" si="1">H21+1</f>
        <v>44873</v>
      </c>
      <c r="I22" s="23"/>
      <c r="J22" s="22"/>
      <c r="K22" s="15" t="str">
        <f>IF(I22=data!B13,"",IF((I22+J22)&lt;&gt;0,(I22+J22), ""))</f>
        <v/>
      </c>
    </row>
    <row r="23" spans="1:19" ht="14.25" customHeight="1" x14ac:dyDescent="0.25">
      <c r="A23" s="5" t="s">
        <v>9</v>
      </c>
      <c r="B23" s="18">
        <f t="shared" si="0"/>
        <v>44867</v>
      </c>
      <c r="C23" s="23"/>
      <c r="D23" s="22"/>
      <c r="E23" s="15" t="str">
        <f>IF(C23=data!B14,"",IF((C23+D23)&lt;&gt;0,(C23+D23), ""))</f>
        <v/>
      </c>
      <c r="F23" s="35"/>
      <c r="G23" s="5" t="s">
        <v>9</v>
      </c>
      <c r="H23" s="18">
        <f t="shared" si="1"/>
        <v>44874</v>
      </c>
      <c r="I23" s="23"/>
      <c r="J23" s="22"/>
      <c r="K23" s="15" t="str">
        <f>IF(I23=data!B14,"",IF((I23+J23)&lt;&gt;0,(I23+J23), ""))</f>
        <v/>
      </c>
    </row>
    <row r="24" spans="1:19" ht="14.25" customHeight="1" x14ac:dyDescent="0.25">
      <c r="A24" s="5" t="s">
        <v>10</v>
      </c>
      <c r="B24" s="18">
        <f>B23+1</f>
        <v>44868</v>
      </c>
      <c r="C24" s="16"/>
      <c r="D24" s="22"/>
      <c r="E24" s="15" t="str">
        <f>IF(C24=data!B15,"",IF((C24+D24)&lt;&gt;0,(C24+D24), ""))</f>
        <v/>
      </c>
      <c r="F24" s="35"/>
      <c r="G24" s="5" t="s">
        <v>10</v>
      </c>
      <c r="H24" s="18">
        <f t="shared" si="1"/>
        <v>44875</v>
      </c>
      <c r="I24" s="23"/>
      <c r="J24" s="22"/>
      <c r="K24" s="15" t="str">
        <f>IF(I24=data!B15,"",IF((I24+J24)&lt;&gt;0,(I24+J24), ""))</f>
        <v/>
      </c>
    </row>
    <row r="25" spans="1:19" ht="24" x14ac:dyDescent="0.25">
      <c r="A25" s="6" t="s">
        <v>18</v>
      </c>
      <c r="B25" s="18"/>
      <c r="C25" s="16"/>
      <c r="D25" s="17"/>
      <c r="E25" s="15" t="str">
        <f>IF(C25=data!B16,"",IF((C25+D25)&lt;&gt;0,(C25+D25), ""))</f>
        <v/>
      </c>
      <c r="F25" s="35"/>
      <c r="G25" s="6" t="s">
        <v>18</v>
      </c>
      <c r="H25" s="18"/>
      <c r="I25" s="23"/>
      <c r="J25" s="22"/>
      <c r="K25" s="15" t="str">
        <f>IF(I25=data!B16,"",IF((I25+J25)&lt;&gt;0,(I25+J25), ""))</f>
        <v/>
      </c>
    </row>
    <row r="26" spans="1:19" ht="24" customHeight="1" x14ac:dyDescent="0.25">
      <c r="A26" s="6" t="s">
        <v>19</v>
      </c>
      <c r="B26" s="18"/>
      <c r="C26" s="16"/>
      <c r="D26" s="17"/>
      <c r="E26" s="15" t="str">
        <f>IF(C26=data!B17,"",IF((C26+D26)&lt;&gt;0,(C26+D26), ""))</f>
        <v/>
      </c>
      <c r="F26" s="35"/>
      <c r="G26" s="6" t="s">
        <v>19</v>
      </c>
      <c r="H26" s="18"/>
      <c r="I26" s="23"/>
      <c r="J26" s="22"/>
      <c r="K26" s="15" t="str">
        <f>IF(I26=data!B17,"",IF((I26+J26)&lt;&gt;0,(I26+J26), ""))</f>
        <v/>
      </c>
    </row>
    <row r="27" spans="1:19" ht="16.5" thickBot="1" x14ac:dyDescent="0.3">
      <c r="A27" s="26" t="s">
        <v>15</v>
      </c>
      <c r="B27" s="27"/>
      <c r="C27" s="93" t="str">
        <f xml:space="preserve"> "="   &amp; IF(SUM(D19:D26)&lt;&gt;0,SUM(D19:D26),0 )  &amp; "+"  &amp;  IF(SUM(C19:C26)&lt;&gt;0,SUM(C19:C26),0 )</f>
        <v>=0+0</v>
      </c>
      <c r="D27" s="94"/>
      <c r="E27" s="36">
        <f>IF(  IF(SUM(C19:C26)&lt;&gt;0,SUM(C19:C26),0 )+IF(SUM(D19:D26)&lt;&gt;0,SUM(D19:D26),0 )&lt;=J5,0, IF(SUM(C19:C26)&lt;&gt;0,SUM(C19:C26),0 )+IF(SUM(D19:D26)&lt;&gt;0,SUM(D19:D26),0 ))</f>
        <v>0</v>
      </c>
      <c r="F27" s="35"/>
      <c r="G27" s="26" t="s">
        <v>15</v>
      </c>
      <c r="H27" s="27"/>
      <c r="I27" s="93" t="str">
        <f xml:space="preserve"> "="   &amp;  IF(SUM(J19:J26)&lt;&gt;0,SUM(J19:J26),0 )  &amp; "+"  &amp;  IF(SUM(I19:I26)&lt;&gt;0,SUM(I19:I26),0 )</f>
        <v>=0+0</v>
      </c>
      <c r="J27" s="94"/>
      <c r="K27" s="36">
        <f>IF(  IF(SUM(I19:I26)&lt;&gt;0,SUM(I19:I26),0 )+IF(SUM(J19:J26)&lt;&gt;0,SUM(J19:J26),0 )&lt;=P5,0, IF(SUM(I19:I26)&lt;&gt;0,SUM(I19:I26),0 )+IF(SUM(J19:J26)&lt;&gt;0,SUM(J19:J26),0 ))</f>
        <v>0</v>
      </c>
    </row>
    <row r="28" spans="1:19" ht="9" customHeight="1" thickTop="1" thickBot="1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9" ht="17.25" thickTop="1" thickBot="1" x14ac:dyDescent="0.3">
      <c r="A29" s="95" t="s">
        <v>16</v>
      </c>
      <c r="B29" s="96"/>
      <c r="C29" s="96"/>
      <c r="D29" s="96"/>
      <c r="E29" s="97"/>
      <c r="F29" s="35"/>
      <c r="G29" s="95" t="s">
        <v>17</v>
      </c>
      <c r="H29" s="96"/>
      <c r="I29" s="96"/>
      <c r="J29" s="96"/>
      <c r="K29" s="97"/>
    </row>
    <row r="30" spans="1:19" ht="34.5" thickTop="1" x14ac:dyDescent="0.25">
      <c r="A30" s="7" t="s">
        <v>13</v>
      </c>
      <c r="B30" s="21" t="s">
        <v>14</v>
      </c>
      <c r="C30" s="20" t="s">
        <v>36</v>
      </c>
      <c r="D30" s="19" t="s">
        <v>37</v>
      </c>
      <c r="E30" s="4" t="s">
        <v>45</v>
      </c>
      <c r="F30" s="37"/>
      <c r="G30" s="7" t="s">
        <v>13</v>
      </c>
      <c r="H30" s="21" t="s">
        <v>14</v>
      </c>
      <c r="I30" s="20" t="s">
        <v>36</v>
      </c>
      <c r="J30" s="19" t="s">
        <v>37</v>
      </c>
      <c r="K30" s="4" t="s">
        <v>45</v>
      </c>
    </row>
    <row r="31" spans="1:19" x14ac:dyDescent="0.25">
      <c r="A31" s="5" t="s">
        <v>46</v>
      </c>
      <c r="B31" s="18">
        <f>H24+2</f>
        <v>44877</v>
      </c>
      <c r="C31" s="23"/>
      <c r="D31" s="22"/>
      <c r="E31" s="15" t="str">
        <f>IF(C31=data!B10,"",IF((C31+D31)&lt;&gt;0,(C31+D31), ""))</f>
        <v/>
      </c>
      <c r="F31" s="37"/>
      <c r="G31" s="5" t="s">
        <v>46</v>
      </c>
      <c r="H31" s="18">
        <f>B36+2</f>
        <v>44884</v>
      </c>
      <c r="I31" s="23"/>
      <c r="J31" s="22"/>
      <c r="K31" s="15" t="str">
        <f>IF(I31=data!B10,"",IF((I31+J31)&lt;&gt;0,(I31+J31), ""))</f>
        <v/>
      </c>
    </row>
    <row r="32" spans="1:19" ht="15" customHeight="1" x14ac:dyDescent="0.25">
      <c r="A32" s="5" t="s">
        <v>6</v>
      </c>
      <c r="B32" s="18">
        <f>B31+1</f>
        <v>44878</v>
      </c>
      <c r="C32" s="23"/>
      <c r="D32" s="22"/>
      <c r="E32" s="15" t="str">
        <f>IF(C32=data!B11,"",IF((C32+D32)&lt;&gt;0,(C32+D32), ""))</f>
        <v/>
      </c>
      <c r="F32" s="35"/>
      <c r="G32" s="5" t="s">
        <v>6</v>
      </c>
      <c r="H32" s="18">
        <f>H31+1</f>
        <v>44885</v>
      </c>
      <c r="I32" s="16"/>
      <c r="J32" s="17"/>
      <c r="K32" s="15" t="str">
        <f>IF(I32=data!B10,"",IF((I32+J32)&lt;&gt;0,(I32+J32), ""))</f>
        <v/>
      </c>
    </row>
    <row r="33" spans="1:11" ht="15" customHeight="1" x14ac:dyDescent="0.25">
      <c r="A33" s="5" t="s">
        <v>7</v>
      </c>
      <c r="B33" s="18">
        <f t="shared" ref="B33:B36" si="2">B32+1</f>
        <v>44879</v>
      </c>
      <c r="C33" s="23"/>
      <c r="D33" s="22"/>
      <c r="E33" s="15" t="str">
        <f>IF(C33=data!B12,"",IF((C33+D33)&lt;&gt;0,(C33+D33), ""))</f>
        <v/>
      </c>
      <c r="F33" s="35"/>
      <c r="G33" s="5" t="s">
        <v>7</v>
      </c>
      <c r="H33" s="18">
        <f t="shared" ref="H33:H36" si="3">H32+1</f>
        <v>44886</v>
      </c>
      <c r="I33" s="16"/>
      <c r="J33" s="17"/>
      <c r="K33" s="15" t="str">
        <f>IF(I33=data!B10,"",IF((I33+J33)&lt;&gt;0,(I33+J33), ""))</f>
        <v/>
      </c>
    </row>
    <row r="34" spans="1:11" ht="15" customHeight="1" x14ac:dyDescent="0.25">
      <c r="A34" s="5" t="s">
        <v>8</v>
      </c>
      <c r="B34" s="18">
        <f t="shared" si="2"/>
        <v>44880</v>
      </c>
      <c r="C34" s="23"/>
      <c r="D34" s="22"/>
      <c r="E34" s="15" t="str">
        <f>IF(C34=data!B13,"",IF((C34+D34)&lt;&gt;0,(C34+D34), ""))</f>
        <v/>
      </c>
      <c r="F34" s="35"/>
      <c r="G34" s="5" t="s">
        <v>8</v>
      </c>
      <c r="H34" s="18">
        <f t="shared" si="3"/>
        <v>44887</v>
      </c>
      <c r="I34" s="16"/>
      <c r="J34" s="17"/>
      <c r="K34" s="15" t="str">
        <f>IF(I34=data!B10,"",IF((I34+J34)&lt;&gt;0,(I34+J34), ""))</f>
        <v/>
      </c>
    </row>
    <row r="35" spans="1:11" ht="15" customHeight="1" x14ac:dyDescent="0.25">
      <c r="A35" s="5" t="s">
        <v>9</v>
      </c>
      <c r="B35" s="18">
        <f t="shared" si="2"/>
        <v>44881</v>
      </c>
      <c r="C35" s="23"/>
      <c r="D35" s="22"/>
      <c r="E35" s="15" t="str">
        <f>IF(C35=data!B14,"",IF((C35+D35)&lt;&gt;0,(C35+D35), ""))</f>
        <v/>
      </c>
      <c r="F35" s="35"/>
      <c r="G35" s="5" t="s">
        <v>9</v>
      </c>
      <c r="H35" s="18">
        <f t="shared" si="3"/>
        <v>44888</v>
      </c>
      <c r="I35" s="16"/>
      <c r="J35" s="17"/>
      <c r="K35" s="15" t="str">
        <f>IF(I35=data!B10,"",IF((I35+J35)&lt;&gt;0,(I35+J35), ""))</f>
        <v/>
      </c>
    </row>
    <row r="36" spans="1:11" ht="15" customHeight="1" x14ac:dyDescent="0.25">
      <c r="A36" s="5" t="s">
        <v>10</v>
      </c>
      <c r="B36" s="18">
        <f t="shared" si="2"/>
        <v>44882</v>
      </c>
      <c r="C36" s="23"/>
      <c r="D36" s="22"/>
      <c r="E36" s="15" t="str">
        <f>IF(C36=data!B15,"",IF((C36+D36)&lt;&gt;0,(C36+D36), ""))</f>
        <v/>
      </c>
      <c r="F36" s="35"/>
      <c r="G36" s="5" t="s">
        <v>10</v>
      </c>
      <c r="H36" s="18">
        <f t="shared" si="3"/>
        <v>44889</v>
      </c>
      <c r="I36" s="16"/>
      <c r="J36" s="17"/>
      <c r="K36" s="15" t="str">
        <f>IF(I36=data!B10,"",IF((I36+J36)&lt;&gt;0,(I36+J36), ""))</f>
        <v/>
      </c>
    </row>
    <row r="37" spans="1:11" ht="21.75" customHeight="1" x14ac:dyDescent="0.25">
      <c r="A37" s="6" t="s">
        <v>18</v>
      </c>
      <c r="B37" s="18"/>
      <c r="C37" s="23"/>
      <c r="D37" s="22"/>
      <c r="E37" s="15" t="str">
        <f>IF(C37=data!B16,"",IF((C37+D37)&lt;&gt;0,(C37+D37), ""))</f>
        <v/>
      </c>
      <c r="F37" s="35"/>
      <c r="G37" s="6" t="s">
        <v>18</v>
      </c>
      <c r="H37" s="18"/>
      <c r="I37" s="16"/>
      <c r="J37" s="17"/>
      <c r="K37" s="15" t="str">
        <f>IF(I37=data!B10,"",IF((I37+J37)&lt;&gt;0,(I37+J37), ""))</f>
        <v/>
      </c>
    </row>
    <row r="38" spans="1:11" ht="21.75" customHeight="1" x14ac:dyDescent="0.25">
      <c r="A38" s="6" t="s">
        <v>19</v>
      </c>
      <c r="B38" s="18"/>
      <c r="C38" s="23"/>
      <c r="D38" s="22"/>
      <c r="E38" s="15" t="str">
        <f>IF(C38=data!B17,"",IF((C38+D38)&lt;&gt;0,(C38+D38), ""))</f>
        <v/>
      </c>
      <c r="F38" s="35"/>
      <c r="G38" s="6" t="s">
        <v>19</v>
      </c>
      <c r="H38" s="18"/>
      <c r="I38" s="28"/>
      <c r="J38" s="17"/>
      <c r="K38" s="15" t="str">
        <f>IF(I38=data!B10,"",IF((I38+J38)&lt;&gt;0,(I38+J38), ""))</f>
        <v/>
      </c>
    </row>
    <row r="39" spans="1:11" ht="26.25" customHeight="1" thickBot="1" x14ac:dyDescent="0.3">
      <c r="A39" s="26" t="s">
        <v>15</v>
      </c>
      <c r="B39" s="27"/>
      <c r="C39" s="93" t="str">
        <f xml:space="preserve"> "="   &amp; IF(SUM(D31:D38)&lt;&gt;0,SUM(D31:D38),0 )  &amp; "+"&amp;  IF(SUM(C31:C38)&lt;&gt;0,SUM(C31:C38),0 )</f>
        <v>=0+0</v>
      </c>
      <c r="D39" s="94"/>
      <c r="E39" s="36">
        <f>IF(  IF(SUM(D31:D38)&lt;&gt;0,SUM(D31:D38),0 )+IF(SUM(C31:C38)&lt;&gt;0,SUM(C31:C38),0 )&lt;=P5,0,   IF(SUM(D31:D38)&lt;&gt;0,SUM(D31:D38),0 )+IF(SUM(C31:C38)&lt;&gt;0,SUM(C31:C38),0 ))</f>
        <v>0</v>
      </c>
      <c r="F39" s="35"/>
      <c r="G39" s="26" t="s">
        <v>15</v>
      </c>
      <c r="H39" s="27"/>
      <c r="I39" s="93" t="str">
        <f xml:space="preserve"> "="   &amp; IF(SUM(J31:J38)&lt;&gt;0,SUM(J31:J38),0 )  &amp; "+"&amp;  IF(SUM(I31:I38)&lt;&gt;0,SUM(I31:I38),0 )</f>
        <v>=0+0</v>
      </c>
      <c r="J39" s="94"/>
      <c r="K39" s="36">
        <f>IF(  IF(SUM(J31:J38)&lt;&gt;0,SUM(J31:J38),0 )+IF(SUM(I31:I38)&lt;&gt;0,SUM(I31:I38),0 )&lt;=V5,0,   IF(SUM(J31:J38)&lt;&gt;0,SUM(J31:J38),0 )+IF(SUM(I31:I38)&lt;&gt;0,SUM(I31:I38),0 ))</f>
        <v>0</v>
      </c>
    </row>
    <row r="40" spans="1:11" ht="27" customHeight="1" thickTop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6.5" thickBot="1" x14ac:dyDescent="0.3">
      <c r="A41" s="91" t="str">
        <f>"کۆی گشتی کاتژمێرەکان :  [" &amp; SUM(E39,K39,E27,K27) &amp; "] کاتژمێر"</f>
        <v>کۆی گشتی کاتژمێرەکان :  [0] کاتژمێر</v>
      </c>
      <c r="B41" s="91"/>
      <c r="C41" s="91"/>
      <c r="D41" s="31"/>
      <c r="E41" s="31"/>
      <c r="G41" s="92" t="str">
        <f>"کۆی کاتژمێرەکانی زێدەکی :[" &amp; SUM(E39,K39,E27,K27) - (IF(E27=0,0,I5)+IF(K27=0,0,I5)+IF(E39=0,0,I5)+IF(K39=0,0,I5)) &amp; "] کاتژمێر"</f>
        <v>کۆی کاتژمێرەکانی زێدەکی :[0] کاتژمێر</v>
      </c>
      <c r="H41" s="92"/>
      <c r="I41" s="92"/>
      <c r="J41" s="92"/>
      <c r="K41" s="31"/>
    </row>
    <row r="42" spans="1:11" ht="17.25" thickTop="1" thickBot="1" x14ac:dyDescent="0.3">
      <c r="A42" s="91" t="str">
        <f>"کۆی کاتژمێرەکانی نیساب :[" &amp;IF(E27=0,0,I5)+IF(K27=0,0,I5)+IF(E39=0,0,I5)+IF(K39=0,0,I5) &amp; "] کاتژمێر"</f>
        <v>کۆی کاتژمێرەکانی نیساب :[0] کاتژمێر</v>
      </c>
      <c r="B42" s="91"/>
      <c r="C42" s="91"/>
      <c r="D42" s="31"/>
      <c r="E42" s="31"/>
      <c r="G42" s="87" t="s">
        <v>57</v>
      </c>
      <c r="H42" s="88"/>
      <c r="I42" s="45" t="e">
        <f>#REF!</f>
        <v>#REF!</v>
      </c>
      <c r="J42" s="44" t="s">
        <v>56</v>
      </c>
    </row>
    <row r="43" spans="1:11" ht="17.25" thickTop="1" thickBot="1" x14ac:dyDescent="0.3">
      <c r="A43" s="38"/>
      <c r="B43" s="38"/>
      <c r="C43" s="38"/>
      <c r="D43" s="38"/>
      <c r="E43" s="31"/>
      <c r="G43" s="89" t="s">
        <v>26</v>
      </c>
      <c r="H43" s="90"/>
      <c r="I43" s="46" t="e">
        <f>I42*(SUM(E39,K39,E27,K27) - (IF(E27=0,0,I5)+IF(K27=0,0,I5)+IF(E39=0,0,I5)+IF(K39=0,0,I5)))</f>
        <v>#REF!</v>
      </c>
      <c r="J43" s="44" t="s">
        <v>56</v>
      </c>
    </row>
    <row r="44" spans="1:11" ht="44.25" customHeight="1" thickTop="1" x14ac:dyDescent="0.25">
      <c r="A44" s="38"/>
      <c r="B44" s="38"/>
      <c r="C44" s="38"/>
      <c r="D44" s="38"/>
      <c r="E44" s="31"/>
      <c r="F44" s="39"/>
      <c r="G44" s="39"/>
      <c r="H44" s="39"/>
      <c r="I44" s="8"/>
      <c r="J44" s="31"/>
      <c r="K44" s="31"/>
    </row>
    <row r="45" spans="1:11" x14ac:dyDescent="0.25">
      <c r="A45" s="86" t="s">
        <v>48</v>
      </c>
      <c r="B45" s="86"/>
      <c r="C45" s="86"/>
      <c r="D45" s="84" t="s">
        <v>58</v>
      </c>
      <c r="E45" s="84"/>
      <c r="F45" s="84"/>
      <c r="G45" s="84"/>
      <c r="H45" s="86" t="s">
        <v>38</v>
      </c>
      <c r="I45" s="86"/>
      <c r="J45" s="86"/>
      <c r="K45" s="40"/>
    </row>
    <row r="46" spans="1:11" x14ac:dyDescent="0.25">
      <c r="A46" s="86" t="s">
        <v>27</v>
      </c>
      <c r="B46" s="86"/>
      <c r="C46" s="86"/>
      <c r="D46" s="84" t="s">
        <v>59</v>
      </c>
      <c r="E46" s="84"/>
      <c r="F46" s="84"/>
      <c r="G46" s="84"/>
      <c r="H46" s="86" t="s">
        <v>39</v>
      </c>
      <c r="I46" s="86"/>
      <c r="J46" s="86"/>
      <c r="K46" s="40"/>
    </row>
    <row r="47" spans="1:11" ht="33" customHeight="1" x14ac:dyDescent="0.25">
      <c r="A47" s="25"/>
      <c r="B47" s="25"/>
      <c r="C47" s="25"/>
      <c r="D47" s="24"/>
      <c r="E47" s="24"/>
      <c r="F47" s="40"/>
      <c r="G47" s="25"/>
      <c r="H47" s="25"/>
      <c r="I47" s="25"/>
      <c r="J47" s="25"/>
      <c r="K47" s="40"/>
    </row>
    <row r="48" spans="1:11" ht="14.25" customHeight="1" x14ac:dyDescent="0.25">
      <c r="K48" s="40"/>
    </row>
    <row r="49" spans="1:11" ht="14.25" customHeight="1" x14ac:dyDescent="0.25">
      <c r="K49" s="40"/>
    </row>
    <row r="50" spans="1:11" x14ac:dyDescent="0.25">
      <c r="A50" s="41"/>
      <c r="B50" s="41"/>
      <c r="C50" s="41"/>
      <c r="H50" s="41"/>
      <c r="I50" s="41"/>
      <c r="J50" s="41"/>
      <c r="K50" s="41"/>
    </row>
    <row r="51" spans="1:11" x14ac:dyDescent="0.25">
      <c r="A51" s="86" t="str">
        <f>C4</f>
        <v>name</v>
      </c>
      <c r="B51" s="86"/>
      <c r="C51" s="86"/>
      <c r="D51" s="84" t="s">
        <v>78</v>
      </c>
      <c r="E51" s="84"/>
      <c r="F51" s="84"/>
      <c r="G51" s="84"/>
      <c r="H51" s="86" t="s">
        <v>28</v>
      </c>
      <c r="I51" s="86"/>
      <c r="J51" s="86"/>
      <c r="K51" s="41"/>
    </row>
    <row r="52" spans="1:11" x14ac:dyDescent="0.25">
      <c r="A52" s="86" t="s">
        <v>40</v>
      </c>
      <c r="B52" s="86"/>
      <c r="C52" s="86"/>
      <c r="D52" s="84" t="s">
        <v>60</v>
      </c>
      <c r="E52" s="84"/>
      <c r="F52" s="84"/>
      <c r="G52" s="84"/>
      <c r="H52" s="86" t="s">
        <v>41</v>
      </c>
      <c r="I52" s="86"/>
      <c r="J52" s="86"/>
    </row>
  </sheetData>
  <mergeCells count="88">
    <mergeCell ref="A6:B6"/>
    <mergeCell ref="A7:B7"/>
    <mergeCell ref="A8:B8"/>
    <mergeCell ref="A9:B9"/>
    <mergeCell ref="A10:B10"/>
    <mergeCell ref="A11:B11"/>
    <mergeCell ref="A12:B12"/>
    <mergeCell ref="A17:E17"/>
    <mergeCell ref="A14:B15"/>
    <mergeCell ref="D14:K14"/>
    <mergeCell ref="D15:K15"/>
    <mergeCell ref="G17:K17"/>
    <mergeCell ref="R10:S10"/>
    <mergeCell ref="W8:X8"/>
    <mergeCell ref="W9:X9"/>
    <mergeCell ref="W10:X10"/>
    <mergeCell ref="R8:S8"/>
    <mergeCell ref="T8:V8"/>
    <mergeCell ref="T9:V9"/>
    <mergeCell ref="T10:V10"/>
    <mergeCell ref="R9:S9"/>
    <mergeCell ref="AC5:AD5"/>
    <mergeCell ref="P6:Q6"/>
    <mergeCell ref="T6:V6"/>
    <mergeCell ref="Y6:Z6"/>
    <mergeCell ref="AC6:AD6"/>
    <mergeCell ref="P5:Q5"/>
    <mergeCell ref="R5:S5"/>
    <mergeCell ref="T5:V5"/>
    <mergeCell ref="W5:X5"/>
    <mergeCell ref="AA6:AB6"/>
    <mergeCell ref="Y5:Z5"/>
    <mergeCell ref="W6:X6"/>
    <mergeCell ref="R6:S6"/>
    <mergeCell ref="AA5:AB5"/>
    <mergeCell ref="AC8:AD8"/>
    <mergeCell ref="AC9:AD9"/>
    <mergeCell ref="AC10:AD10"/>
    <mergeCell ref="AA8:AB8"/>
    <mergeCell ref="Y8:Z8"/>
    <mergeCell ref="Y9:Z9"/>
    <mergeCell ref="Y10:Z10"/>
    <mergeCell ref="AA9:AB9"/>
    <mergeCell ref="AA10:AB10"/>
    <mergeCell ref="P8:Q8"/>
    <mergeCell ref="P9:Q9"/>
    <mergeCell ref="P10:Q10"/>
    <mergeCell ref="H1:K1"/>
    <mergeCell ref="G3:H3"/>
    <mergeCell ref="G4:H4"/>
    <mergeCell ref="G5:H5"/>
    <mergeCell ref="N6:O6"/>
    <mergeCell ref="N5:O5"/>
    <mergeCell ref="N8:O8"/>
    <mergeCell ref="N9:O9"/>
    <mergeCell ref="N10:O10"/>
    <mergeCell ref="J4:K4"/>
    <mergeCell ref="A2:B2"/>
    <mergeCell ref="A1:C1"/>
    <mergeCell ref="A3:B3"/>
    <mergeCell ref="A4:B4"/>
    <mergeCell ref="A5:B5"/>
    <mergeCell ref="C5:D5"/>
    <mergeCell ref="C4:D4"/>
    <mergeCell ref="G41:J41"/>
    <mergeCell ref="C27:D27"/>
    <mergeCell ref="I27:J27"/>
    <mergeCell ref="C39:D39"/>
    <mergeCell ref="I39:J39"/>
    <mergeCell ref="A41:C41"/>
    <mergeCell ref="A29:E29"/>
    <mergeCell ref="G29:K29"/>
    <mergeCell ref="D51:G51"/>
    <mergeCell ref="D52:G52"/>
    <mergeCell ref="G2:H2"/>
    <mergeCell ref="A51:C51"/>
    <mergeCell ref="A52:C52"/>
    <mergeCell ref="H51:J51"/>
    <mergeCell ref="H52:J52"/>
    <mergeCell ref="D45:G45"/>
    <mergeCell ref="D46:G46"/>
    <mergeCell ref="A45:C45"/>
    <mergeCell ref="A46:C46"/>
    <mergeCell ref="H45:J45"/>
    <mergeCell ref="H46:J46"/>
    <mergeCell ref="G42:H42"/>
    <mergeCell ref="G43:H43"/>
    <mergeCell ref="A42:C42"/>
  </mergeCells>
  <phoneticPr fontId="21" type="noConversion"/>
  <dataValidations count="6">
    <dataValidation type="list" allowBlank="1" showInputMessage="1" showErrorMessage="1" sqref="E19:E26 D25:D26 J19:K26 J31:K38 D31:E38">
      <formula1>Lecc</formula1>
    </dataValidation>
    <dataValidation type="list" allowBlank="1" showInputMessage="1" showErrorMessage="1" sqref="B25:B26">
      <formula1>list1</formula1>
    </dataValidation>
    <dataValidation type="list" allowBlank="1" showInputMessage="1" showErrorMessage="1" sqref="H25:H26">
      <formula1>list2</formula1>
    </dataValidation>
    <dataValidation type="list" allowBlank="1" showInputMessage="1" showErrorMessage="1" sqref="B37:B38">
      <formula1>list3</formula1>
    </dataValidation>
    <dataValidation type="list" allowBlank="1" showInputMessage="1" showErrorMessage="1" sqref="H37:H38">
      <formula1>list4</formula1>
    </dataValidation>
    <dataValidation type="list" showInputMessage="1" showErrorMessage="1" sqref="D19:D24">
      <formula1>Lecc</formula1>
    </dataValidation>
  </dataValidations>
  <printOptions horizontalCentered="1" verticalCentered="1"/>
  <pageMargins left="0" right="0" top="0" bottom="0" header="0" footer="0"/>
  <pageSetup paperSize="9" scale="8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4" id="{03D70617-020A-4AAF-B22D-863FAE91A00B}">
            <xm:f>($C$24=data!$B$10)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C24</xm:sqref>
        </x14:conditionalFormatting>
        <x14:conditionalFormatting xmlns:xm="http://schemas.microsoft.com/office/excel/2006/main">
          <x14:cfRule type="expression" priority="85" id="{27E3CB2A-A14F-496E-988B-980E63B00809}">
            <xm:f>($I$32=data!$B$10)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I32:J32</xm:sqref>
        </x14:conditionalFormatting>
        <x14:conditionalFormatting xmlns:xm="http://schemas.microsoft.com/office/excel/2006/main">
          <x14:cfRule type="expression" priority="82" id="{8D4863AE-1311-447D-95B7-466C804D4180}">
            <xm:f>($I$33=data!$B$10)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I33:J33</xm:sqref>
        </x14:conditionalFormatting>
        <x14:conditionalFormatting xmlns:xm="http://schemas.microsoft.com/office/excel/2006/main">
          <x14:cfRule type="expression" priority="79" id="{D49DE547-FFE1-4A25-A94F-047D40748374}">
            <xm:f>($I$34=data!$B$10)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I34:J34</xm:sqref>
        </x14:conditionalFormatting>
        <x14:conditionalFormatting xmlns:xm="http://schemas.microsoft.com/office/excel/2006/main">
          <x14:cfRule type="expression" priority="76" id="{8EB578B9-C5ED-4200-95FE-16A19BE3625D}">
            <xm:f>($I$35=data!$B$10)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I35:J35</xm:sqref>
        </x14:conditionalFormatting>
        <x14:conditionalFormatting xmlns:xm="http://schemas.microsoft.com/office/excel/2006/main">
          <x14:cfRule type="expression" priority="73" id="{0F89E4D5-904B-488E-866F-55979FDA000E}">
            <xm:f>($I$36=data!$B$10)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I36:J36</xm:sqref>
        </x14:conditionalFormatting>
        <x14:conditionalFormatting xmlns:xm="http://schemas.microsoft.com/office/excel/2006/main">
          <x14:cfRule type="expression" priority="50" id="{2649264E-D9F1-454D-8BD5-A1B32C68833B}">
            <xm:f>($C$25=data!$B$10)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C25:D25</xm:sqref>
        </x14:conditionalFormatting>
        <x14:conditionalFormatting xmlns:xm="http://schemas.microsoft.com/office/excel/2006/main">
          <x14:cfRule type="expression" priority="49" id="{73649822-BB0D-4064-93AB-B53F8C55D34E}">
            <xm:f>($C$26=data!$B$10)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23" id="{B21B5BDE-6427-4180-B87C-AC0583EFB364}">
            <xm:f>$I$37=data!$B$10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I37:J37</xm:sqref>
        </x14:conditionalFormatting>
        <x14:conditionalFormatting xmlns:xm="http://schemas.microsoft.com/office/excel/2006/main">
          <x14:cfRule type="expression" priority="22" id="{FDB78CBF-5433-4825-8F9D-B2408EC307C3}">
            <xm:f>$I$38=data!$B$10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21" id="{E3C30FF6-AD87-46D9-9E07-AE83DC875AF1}">
            <xm:f>$I$32=data!$B$10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expression" priority="20" id="{A6A74550-54A0-4929-A8AB-7BF98D60A08B}">
            <xm:f>$I$33=data!$B$10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19" id="{A15291CC-CA76-4F1A-9854-ADA1BD327B73}">
            <xm:f>$I$34=data!$B$10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18" id="{428D5236-1EF9-4DAC-92E6-56889028FD86}">
            <xm:f>$I$35=data!$B$10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expression" priority="17" id="{1F388037-56D9-44DC-81C7-9969CF2C1191}">
            <xm:f>$I$36=data!$B$10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expression" priority="16" id="{014E8FDB-0832-4A22-9C58-1C6BBB62EE06}">
            <xm:f>$I$37=data!$B$10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expression" priority="15" id="{94B74483-74BD-4580-9F44-4A2697BBD36F}">
            <xm:f>$I$38=data!$B$10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1" id="{DDADD42D-9417-4443-84FC-73EF6E536F0C}">
            <xm:f>$C$19=data!$B$10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C19:D19 C20:C23 D20:D24</xm:sqref>
        </x14:conditionalFormatting>
        <x14:conditionalFormatting xmlns:xm="http://schemas.microsoft.com/office/excel/2006/main">
          <x14:cfRule type="expression" priority="10" id="{90743DB0-62B1-4D7C-8114-58C885570D5C}">
            <xm:f>$C$19=data!$B$10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E19:E26</xm:sqref>
        </x14:conditionalFormatting>
        <x14:conditionalFormatting xmlns:xm="http://schemas.microsoft.com/office/excel/2006/main">
          <x14:cfRule type="expression" priority="9" id="{D2001515-6DD1-4A91-A380-834DE97BD6C4}">
            <xm:f>$I$19=data!$B$10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I19:J26</xm:sqref>
        </x14:conditionalFormatting>
        <x14:conditionalFormatting xmlns:xm="http://schemas.microsoft.com/office/excel/2006/main">
          <x14:cfRule type="expression" priority="7" id="{857766B4-2C5F-4F41-915B-84E8895BA0BB}">
            <xm:f>$I$19=data!$B$10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K19:K26</xm:sqref>
        </x14:conditionalFormatting>
        <x14:conditionalFormatting xmlns:xm="http://schemas.microsoft.com/office/excel/2006/main">
          <x14:cfRule type="expression" priority="5" id="{76C0CB14-1E41-4CD8-8C68-4AD1DEF8A6D5}">
            <xm:f>$C$31=data!$B$10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C31:D38</xm:sqref>
        </x14:conditionalFormatting>
        <x14:conditionalFormatting xmlns:xm="http://schemas.microsoft.com/office/excel/2006/main">
          <x14:cfRule type="expression" priority="4" id="{982130DD-3FB7-4185-A425-F724D3578ED0}">
            <xm:f>$C$31=data!$B$10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E31:E38</xm:sqref>
        </x14:conditionalFormatting>
        <x14:conditionalFormatting xmlns:xm="http://schemas.microsoft.com/office/excel/2006/main">
          <x14:cfRule type="expression" priority="2" id="{9DBA90BC-78B6-4D1F-8AC3-A185FA60C05D}">
            <xm:f>$I$31=data!$B$10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expression" priority="1" id="{9D074385-2EFE-4F12-8CC5-565AF1E7C36E}">
            <xm:f>$I$31=data!$B$10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I31:J31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data!$B$1:$B$10</xm:f>
          </x14:formula1>
          <xm:sqref>C25:C26 I19:I26 I31:I38 C31:C38</xm:sqref>
        </x14:dataValidation>
        <x14:dataValidation type="list" showInputMessage="1" showErrorMessage="1">
          <x14:formula1>
            <xm:f>data!$B$1:$B$10</xm:f>
          </x14:formula1>
          <xm:sqref>C19:C23</xm:sqref>
        </x14:dataValidation>
        <x14:dataValidation type="list" allowBlank="1" showInputMessage="1" showErrorMessage="1">
          <x14:formula1>
            <xm:f>data!$A$1:$A$6</xm:f>
          </x14:formula1>
          <xm:sqref>C5</xm:sqref>
        </x14:dataValidation>
        <x14:dataValidation type="list" allowBlank="1" showInputMessage="1" showErrorMessage="1">
          <x14:formula1>
            <xm:f>data!$B$1:$B$21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</sheetPr>
  <dimension ref="A1:AD77"/>
  <sheetViews>
    <sheetView rightToLeft="1" tabSelected="1" view="pageBreakPreview" topLeftCell="A10" zoomScaleNormal="100" zoomScaleSheetLayoutView="100" workbookViewId="0">
      <selection activeCell="I24" sqref="I24"/>
    </sheetView>
  </sheetViews>
  <sheetFormatPr defaultColWidth="6.42578125" defaultRowHeight="15.75" x14ac:dyDescent="0.25"/>
  <cols>
    <col min="1" max="1" width="9.42578125" style="52" customWidth="1"/>
    <col min="2" max="2" width="9.7109375" style="52" customWidth="1"/>
    <col min="3" max="3" width="8.7109375" style="52" customWidth="1"/>
    <col min="4" max="4" width="9.42578125" style="52" customWidth="1"/>
    <col min="5" max="5" width="8.28515625" style="52" customWidth="1"/>
    <col min="6" max="6" width="7.7109375" style="52" customWidth="1"/>
    <col min="7" max="7" width="10.5703125" style="52" customWidth="1"/>
    <col min="8" max="8" width="9.5703125" style="52" customWidth="1"/>
    <col min="9" max="9" width="8.85546875" style="52" customWidth="1"/>
    <col min="10" max="10" width="10.28515625" style="52" customWidth="1"/>
    <col min="11" max="11" width="9" style="52" customWidth="1"/>
    <col min="12" max="16384" width="6.42578125" style="1"/>
  </cols>
  <sheetData>
    <row r="1" spans="1:30" ht="14.25" customHeight="1" x14ac:dyDescent="0.25">
      <c r="A1" s="98" t="s">
        <v>0</v>
      </c>
      <c r="B1" s="98"/>
      <c r="C1" s="98"/>
      <c r="D1" s="48"/>
      <c r="E1" s="48"/>
      <c r="F1" s="48"/>
      <c r="G1" s="48"/>
      <c r="H1" s="101" t="s">
        <v>2</v>
      </c>
      <c r="I1" s="101"/>
      <c r="J1" s="101"/>
      <c r="K1" s="101"/>
    </row>
    <row r="2" spans="1:30" ht="14.25" customHeight="1" x14ac:dyDescent="0.25">
      <c r="A2" s="98" t="s">
        <v>1</v>
      </c>
      <c r="B2" s="98"/>
      <c r="C2" s="48"/>
      <c r="D2" s="48"/>
      <c r="E2" s="48"/>
      <c r="F2" s="48"/>
      <c r="G2" s="85" t="s">
        <v>81</v>
      </c>
      <c r="H2" s="85"/>
      <c r="I2" s="48" t="s">
        <v>20</v>
      </c>
      <c r="J2" s="48">
        <v>2</v>
      </c>
    </row>
    <row r="3" spans="1:30" ht="14.25" customHeight="1" x14ac:dyDescent="0.25">
      <c r="A3" s="98" t="s">
        <v>55</v>
      </c>
      <c r="B3" s="98"/>
      <c r="C3" s="48"/>
      <c r="D3" s="48"/>
      <c r="E3" s="48"/>
      <c r="F3" s="48"/>
      <c r="G3" s="85" t="s">
        <v>3</v>
      </c>
      <c r="H3" s="85"/>
      <c r="I3" s="77">
        <v>10</v>
      </c>
    </row>
    <row r="4" spans="1:30" ht="14.25" customHeight="1" x14ac:dyDescent="0.25">
      <c r="A4" s="91" t="s">
        <v>33</v>
      </c>
      <c r="B4" s="91"/>
      <c r="C4" s="135" t="s">
        <v>82</v>
      </c>
      <c r="D4" s="135"/>
      <c r="E4" s="48"/>
      <c r="F4" s="48"/>
      <c r="G4" s="85" t="s">
        <v>4</v>
      </c>
      <c r="H4" s="85"/>
      <c r="I4" s="48"/>
      <c r="J4" s="130"/>
      <c r="K4" s="130"/>
    </row>
    <row r="5" spans="1:30" ht="16.5" customHeight="1" thickBot="1" x14ac:dyDescent="0.3">
      <c r="A5" s="136" t="s">
        <v>34</v>
      </c>
      <c r="B5" s="136"/>
      <c r="C5" s="137" t="s">
        <v>30</v>
      </c>
      <c r="D5" s="137"/>
      <c r="E5" s="48"/>
      <c r="F5" s="48"/>
      <c r="G5" s="138" t="s">
        <v>5</v>
      </c>
      <c r="H5" s="138"/>
      <c r="I5" s="48">
        <v>10</v>
      </c>
      <c r="N5" s="103"/>
      <c r="O5" s="103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6" spans="1:30" ht="16.5" customHeight="1" thickBot="1" x14ac:dyDescent="0.3">
      <c r="A6" s="126" t="s">
        <v>62</v>
      </c>
      <c r="B6" s="126"/>
      <c r="C6" s="74" t="s">
        <v>21</v>
      </c>
      <c r="D6" s="74" t="s">
        <v>22</v>
      </c>
      <c r="E6" s="74" t="s">
        <v>23</v>
      </c>
      <c r="F6" s="74" t="s">
        <v>24</v>
      </c>
      <c r="G6" s="74" t="s">
        <v>25</v>
      </c>
      <c r="H6" s="74" t="s">
        <v>51</v>
      </c>
      <c r="I6" s="74" t="s">
        <v>52</v>
      </c>
      <c r="J6" s="74" t="s">
        <v>53</v>
      </c>
      <c r="K6" s="74" t="s">
        <v>54</v>
      </c>
      <c r="N6" s="100"/>
      <c r="O6" s="100"/>
      <c r="P6" s="100"/>
      <c r="Q6" s="100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30" ht="12" customHeight="1" thickBot="1" x14ac:dyDescent="0.3">
      <c r="A7" s="126" t="s">
        <v>47</v>
      </c>
      <c r="B7" s="127"/>
      <c r="C7" s="70"/>
      <c r="D7" s="70"/>
      <c r="E7" s="70"/>
      <c r="F7" s="70"/>
      <c r="G7" s="70"/>
      <c r="H7" s="70"/>
      <c r="I7" s="70"/>
      <c r="J7" s="70"/>
      <c r="K7" s="70"/>
      <c r="N7" s="49"/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ht="15.75" customHeight="1" thickBot="1" x14ac:dyDescent="0.3">
      <c r="A8" s="126" t="s">
        <v>6</v>
      </c>
      <c r="B8" s="127"/>
      <c r="C8" s="128"/>
      <c r="D8" s="129"/>
      <c r="E8" s="78"/>
      <c r="F8" s="79"/>
      <c r="G8" s="71"/>
      <c r="H8" s="71"/>
      <c r="I8" s="71"/>
      <c r="J8" s="72"/>
      <c r="K8" s="61"/>
      <c r="N8" s="100"/>
      <c r="O8" s="100"/>
      <c r="P8" s="100"/>
      <c r="Q8" s="100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ht="15.75" customHeight="1" thickBot="1" x14ac:dyDescent="0.3">
      <c r="A9" s="126" t="s">
        <v>7</v>
      </c>
      <c r="B9" s="127"/>
      <c r="C9" s="115" t="s">
        <v>83</v>
      </c>
      <c r="D9" s="116"/>
      <c r="E9" s="115" t="s">
        <v>84</v>
      </c>
      <c r="F9" s="116"/>
      <c r="G9" s="62"/>
      <c r="H9" s="63"/>
      <c r="I9" s="63"/>
      <c r="J9" s="62"/>
      <c r="K9" s="61"/>
      <c r="N9" s="100"/>
      <c r="O9" s="100"/>
      <c r="P9" s="100"/>
      <c r="Q9" s="100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30" ht="15.75" customHeight="1" thickBot="1" x14ac:dyDescent="0.3">
      <c r="A10" s="126" t="s">
        <v>8</v>
      </c>
      <c r="B10" s="127"/>
      <c r="C10" s="131" t="s">
        <v>85</v>
      </c>
      <c r="D10" s="132"/>
      <c r="E10" s="131" t="s">
        <v>86</v>
      </c>
      <c r="F10" s="132"/>
      <c r="G10" s="72"/>
      <c r="H10" s="81"/>
      <c r="I10" s="71"/>
      <c r="J10" s="72"/>
      <c r="K10" s="61"/>
      <c r="N10" s="100"/>
      <c r="O10" s="100"/>
      <c r="P10" s="100"/>
      <c r="Q10" s="100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</row>
    <row r="11" spans="1:30" ht="15.75" customHeight="1" thickBot="1" x14ac:dyDescent="0.3">
      <c r="A11" s="126" t="s">
        <v>9</v>
      </c>
      <c r="B11" s="127"/>
      <c r="C11" s="72"/>
      <c r="D11" s="72"/>
      <c r="E11" s="131" t="s">
        <v>87</v>
      </c>
      <c r="F11" s="132"/>
      <c r="G11" s="82" t="s">
        <v>88</v>
      </c>
      <c r="H11" s="73"/>
      <c r="I11" s="71"/>
      <c r="J11" s="72"/>
      <c r="K11" s="61"/>
    </row>
    <row r="12" spans="1:30" ht="15.75" customHeight="1" thickBot="1" x14ac:dyDescent="0.3">
      <c r="A12" s="126" t="s">
        <v>10</v>
      </c>
      <c r="B12" s="127"/>
      <c r="C12" s="83"/>
      <c r="D12" s="83"/>
      <c r="E12" s="133" t="s">
        <v>88</v>
      </c>
      <c r="F12" s="134"/>
      <c r="G12" s="73" t="s">
        <v>87</v>
      </c>
      <c r="H12" s="73"/>
      <c r="I12" s="73"/>
      <c r="J12" s="73"/>
      <c r="K12" s="64"/>
    </row>
    <row r="13" spans="1:30" ht="5.25" customHeight="1" thickBot="1" x14ac:dyDescent="0.3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</row>
    <row r="14" spans="1:30" ht="13.5" customHeight="1" thickTop="1" thickBot="1" x14ac:dyDescent="0.3">
      <c r="A14" s="108" t="s">
        <v>42</v>
      </c>
      <c r="B14" s="108"/>
      <c r="C14" s="51" t="s">
        <v>43</v>
      </c>
      <c r="D14" s="109"/>
      <c r="E14" s="109"/>
      <c r="F14" s="109"/>
      <c r="G14" s="109"/>
      <c r="H14" s="109"/>
      <c r="I14" s="109"/>
      <c r="J14" s="109"/>
      <c r="K14" s="109"/>
    </row>
    <row r="15" spans="1:30" ht="15.75" customHeight="1" thickTop="1" thickBot="1" x14ac:dyDescent="0.3">
      <c r="A15" s="108"/>
      <c r="B15" s="108"/>
      <c r="C15" s="51" t="s">
        <v>44</v>
      </c>
      <c r="D15" s="109"/>
      <c r="E15" s="109"/>
      <c r="F15" s="109"/>
      <c r="G15" s="109"/>
      <c r="H15" s="109"/>
      <c r="I15" s="109"/>
      <c r="J15" s="109"/>
      <c r="K15" s="109"/>
    </row>
    <row r="16" spans="1:30" ht="6" customHeight="1" thickTop="1" thickBot="1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9" ht="12" customHeight="1" thickTop="1" thickBot="1" x14ac:dyDescent="0.3">
      <c r="A17" s="95" t="s">
        <v>11</v>
      </c>
      <c r="B17" s="96"/>
      <c r="C17" s="96"/>
      <c r="D17" s="96"/>
      <c r="E17" s="97"/>
      <c r="F17" s="35"/>
      <c r="G17" s="95" t="s">
        <v>12</v>
      </c>
      <c r="H17" s="96"/>
      <c r="I17" s="96"/>
      <c r="J17" s="96"/>
      <c r="K17" s="97"/>
    </row>
    <row r="18" spans="1:19" ht="26.25" customHeight="1" thickTop="1" x14ac:dyDescent="0.25">
      <c r="A18" s="3" t="s">
        <v>13</v>
      </c>
      <c r="B18" s="32" t="s">
        <v>14</v>
      </c>
      <c r="C18" s="20" t="s">
        <v>36</v>
      </c>
      <c r="D18" s="19" t="s">
        <v>37</v>
      </c>
      <c r="E18" s="4" t="s">
        <v>45</v>
      </c>
      <c r="F18" s="35"/>
      <c r="G18" s="3" t="s">
        <v>13</v>
      </c>
      <c r="H18" s="32" t="s">
        <v>14</v>
      </c>
      <c r="I18" s="20" t="s">
        <v>36</v>
      </c>
      <c r="J18" s="19" t="s">
        <v>37</v>
      </c>
      <c r="K18" s="4" t="s">
        <v>45</v>
      </c>
      <c r="R18" s="12"/>
      <c r="S18" s="12"/>
    </row>
    <row r="19" spans="1:19" ht="15" customHeight="1" x14ac:dyDescent="0.25">
      <c r="A19" s="5" t="s">
        <v>46</v>
      </c>
      <c r="B19" s="18">
        <v>44954</v>
      </c>
      <c r="C19" s="69"/>
      <c r="D19" s="17"/>
      <c r="E19" s="15" t="str">
        <f>IF(C19='data (2)'!B4,"",IF((C19+D19)&lt;&gt;0,(C19+D19), ""))</f>
        <v/>
      </c>
      <c r="F19" s="35"/>
      <c r="G19" s="5" t="s">
        <v>46</v>
      </c>
      <c r="H19" s="18">
        <f>B24+2</f>
        <v>44961</v>
      </c>
      <c r="I19" s="69"/>
      <c r="J19" s="17"/>
      <c r="K19" s="15" t="str">
        <f>IF(I19='data (2)'!B4,"",IF((I19+J19)&lt;&gt;0,(I19+J19), ""))</f>
        <v/>
      </c>
      <c r="S19" s="12"/>
    </row>
    <row r="20" spans="1:19" ht="15" customHeight="1" x14ac:dyDescent="0.25">
      <c r="A20" s="5" t="s">
        <v>6</v>
      </c>
      <c r="B20" s="18">
        <f t="shared" ref="B20:B24" si="0">B19+1</f>
        <v>44955</v>
      </c>
      <c r="C20" s="69"/>
      <c r="D20" s="17"/>
      <c r="E20" s="15" t="str">
        <f>IF(C20='data (2)'!B5,"",IF((C20+D20)&lt;&gt;0,(C20+D20), ""))</f>
        <v/>
      </c>
      <c r="F20" s="35"/>
      <c r="G20" s="5" t="s">
        <v>6</v>
      </c>
      <c r="H20" s="18">
        <f>H19+1</f>
        <v>44962</v>
      </c>
      <c r="I20" s="69"/>
      <c r="J20" s="17"/>
      <c r="K20" s="15" t="str">
        <f>IF(I20='data (2)'!B5,"",IF((I20+J20)&lt;&gt;0,(I20+J20), ""))</f>
        <v/>
      </c>
    </row>
    <row r="21" spans="1:19" ht="15" customHeight="1" x14ac:dyDescent="0.25">
      <c r="A21" s="5" t="s">
        <v>7</v>
      </c>
      <c r="B21" s="18">
        <f t="shared" si="0"/>
        <v>44956</v>
      </c>
      <c r="C21" s="69"/>
      <c r="D21" s="17">
        <v>4</v>
      </c>
      <c r="E21" s="15">
        <f>IF(C21='data (2)'!B6,"",IF((C21+D21)&lt;&gt;0,(C21+D21), ""))</f>
        <v>4</v>
      </c>
      <c r="F21" s="35"/>
      <c r="G21" s="5" t="s">
        <v>7</v>
      </c>
      <c r="H21" s="18">
        <f>H20+1</f>
        <v>44963</v>
      </c>
      <c r="I21" s="69"/>
      <c r="J21" s="17">
        <v>4</v>
      </c>
      <c r="K21" s="15">
        <f>IF(I21='data (2)'!B6,"",IF((I21+J21)&lt;&gt;0,(I21+J21), ""))</f>
        <v>4</v>
      </c>
    </row>
    <row r="22" spans="1:19" ht="15" customHeight="1" x14ac:dyDescent="0.25">
      <c r="A22" s="5" t="s">
        <v>8</v>
      </c>
      <c r="B22" s="18">
        <f t="shared" si="0"/>
        <v>44957</v>
      </c>
      <c r="C22" s="69"/>
      <c r="D22" s="17">
        <v>4</v>
      </c>
      <c r="E22" s="15">
        <f>IF(C22='data (2)'!B7,"",IF((C22+D22)&lt;&gt;0,(C22+D22), ""))</f>
        <v>4</v>
      </c>
      <c r="F22" s="35"/>
      <c r="G22" s="5" t="s">
        <v>8</v>
      </c>
      <c r="H22" s="18">
        <f t="shared" ref="H22:H24" si="1">H21+1</f>
        <v>44964</v>
      </c>
      <c r="I22" s="69"/>
      <c r="J22" s="17">
        <v>4</v>
      </c>
      <c r="K22" s="15">
        <f>IF(I22='data (2)'!B7,"",IF((I22+J22)&lt;&gt;0,(I22+J22), ""))</f>
        <v>4</v>
      </c>
    </row>
    <row r="23" spans="1:19" ht="15" customHeight="1" x14ac:dyDescent="0.25">
      <c r="A23" s="5" t="s">
        <v>9</v>
      </c>
      <c r="B23" s="18">
        <f t="shared" si="0"/>
        <v>44958</v>
      </c>
      <c r="C23" s="69">
        <v>3</v>
      </c>
      <c r="D23" s="17"/>
      <c r="E23" s="15">
        <f>IF(C23='data (2)'!B8,"",IF((C23+D23)&lt;&gt;0,(C23+D23), ""))</f>
        <v>3</v>
      </c>
      <c r="F23" s="35"/>
      <c r="G23" s="5" t="s">
        <v>9</v>
      </c>
      <c r="H23" s="18">
        <f t="shared" si="1"/>
        <v>44965</v>
      </c>
      <c r="I23" s="69">
        <v>3</v>
      </c>
      <c r="J23" s="17"/>
      <c r="K23" s="15">
        <f>IF(I23='data (2)'!B8,"",IF((I23+J23)&lt;&gt;0,(I23+J23), ""))</f>
        <v>3</v>
      </c>
    </row>
    <row r="24" spans="1:19" ht="15" customHeight="1" x14ac:dyDescent="0.25">
      <c r="A24" s="5" t="s">
        <v>10</v>
      </c>
      <c r="B24" s="18">
        <f t="shared" si="0"/>
        <v>44959</v>
      </c>
      <c r="C24" s="69">
        <v>3</v>
      </c>
      <c r="D24" s="17"/>
      <c r="E24" s="15">
        <f>IF(C24='data (2)'!B9,"",IF((C24+D24)&lt;&gt;0,(C24+D24), ""))</f>
        <v>3</v>
      </c>
      <c r="F24" s="35"/>
      <c r="G24" s="5" t="s">
        <v>10</v>
      </c>
      <c r="H24" s="18">
        <f t="shared" si="1"/>
        <v>44966</v>
      </c>
      <c r="I24" s="69">
        <v>3</v>
      </c>
      <c r="J24" s="17"/>
      <c r="K24" s="15">
        <f>IF(I24='data (2)'!B9,"",IF((I24+J24)&lt;&gt;0,(I24+J24), ""))</f>
        <v>3</v>
      </c>
    </row>
    <row r="25" spans="1:19" ht="20.25" customHeight="1" x14ac:dyDescent="0.25">
      <c r="A25" s="6" t="s">
        <v>18</v>
      </c>
      <c r="B25" s="18"/>
      <c r="C25" s="69">
        <v>3</v>
      </c>
      <c r="D25" s="17"/>
      <c r="E25" s="15">
        <f>IF(C25='data (2)'!B10,"",IF((C25+D25)&lt;&gt;0,(C25+D25), ""))</f>
        <v>3</v>
      </c>
      <c r="F25" s="35"/>
      <c r="G25" s="6" t="s">
        <v>18</v>
      </c>
      <c r="H25" s="18"/>
      <c r="I25" s="69">
        <v>3</v>
      </c>
      <c r="J25" s="17"/>
      <c r="K25" s="15">
        <f>IF(I25='data (2)'!B10,"",IF((I25+J25)&lt;&gt;0,(I25+J25), ""))</f>
        <v>3</v>
      </c>
    </row>
    <row r="26" spans="1:19" ht="21.75" customHeight="1" x14ac:dyDescent="0.25">
      <c r="A26" s="6" t="s">
        <v>19</v>
      </c>
      <c r="B26" s="18"/>
      <c r="C26" s="16"/>
      <c r="D26" s="17"/>
      <c r="E26" s="15"/>
      <c r="F26" s="35"/>
      <c r="G26" s="6" t="s">
        <v>19</v>
      </c>
      <c r="H26" s="18"/>
      <c r="I26" s="69"/>
      <c r="J26" s="17"/>
      <c r="K26" s="15"/>
    </row>
    <row r="27" spans="1:19" ht="15" customHeight="1" thickBot="1" x14ac:dyDescent="0.3">
      <c r="A27" s="47" t="s">
        <v>15</v>
      </c>
      <c r="B27" s="27"/>
      <c r="C27" s="93" t="str">
        <f xml:space="preserve"> "="   &amp; IF(SUM(D19:D26)&lt;&gt;0,SUM(D19:D26),0 )  &amp; "+"  &amp;  IF(SUM(C19:C26)&lt;&gt;0,SUM(C19:C26),0 )</f>
        <v>=8+9</v>
      </c>
      <c r="D27" s="94"/>
      <c r="E27" s="36">
        <f>IF(  IF(SUM(C19:C26)&lt;&gt;0,SUM(C19:C26),0 )+IF(SUM(D19:D26)&lt;&gt;0,SUM(D19:D26),0 )&lt;=J5,0, IF(SUM(C19:C26)&lt;&gt;0,SUM(C19:C26),0 )+IF(SUM(D19:D26)&lt;&gt;0,SUM(D19:D26),0 ))</f>
        <v>17</v>
      </c>
      <c r="F27" s="35"/>
      <c r="G27" s="47" t="s">
        <v>15</v>
      </c>
      <c r="H27" s="27"/>
      <c r="I27" s="93" t="str">
        <f xml:space="preserve"> "="   &amp;  IF(SUM(J19:J26)&lt;&gt;0,SUM(J19:J26),0 )  &amp; "+"  &amp;  IF(SUM(I19:I26)&lt;&gt;0,SUM(I19:I26),0 )</f>
        <v>=8+9</v>
      </c>
      <c r="J27" s="94"/>
      <c r="K27" s="36">
        <f>IF(  IF(SUM(I19:I26)&lt;&gt;0,SUM(I19:I26),0 )+IF(SUM(J19:J26)&lt;&gt;0,SUM(J19:J26),0 )&lt;=P5,0, IF(SUM(I19:I26)&lt;&gt;0,SUM(I19:I26),0 )+IF(SUM(J19:J26)&lt;&gt;0,SUM(J19:J26),0 ))</f>
        <v>17</v>
      </c>
    </row>
    <row r="28" spans="1:19" ht="1.5" customHeight="1" thickTop="1" thickBot="1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9" ht="12" customHeight="1" thickTop="1" thickBot="1" x14ac:dyDescent="0.3">
      <c r="A29" s="95" t="s">
        <v>16</v>
      </c>
      <c r="B29" s="96"/>
      <c r="C29" s="96"/>
      <c r="D29" s="96"/>
      <c r="E29" s="97"/>
      <c r="F29" s="35"/>
      <c r="G29" s="95" t="s">
        <v>17</v>
      </c>
      <c r="H29" s="96"/>
      <c r="I29" s="96"/>
      <c r="J29" s="96"/>
      <c r="K29" s="97"/>
    </row>
    <row r="30" spans="1:19" ht="29.25" customHeight="1" thickTop="1" x14ac:dyDescent="0.25">
      <c r="A30" s="7" t="s">
        <v>13</v>
      </c>
      <c r="B30" s="21" t="s">
        <v>14</v>
      </c>
      <c r="C30" s="20" t="s">
        <v>36</v>
      </c>
      <c r="D30" s="19" t="s">
        <v>37</v>
      </c>
      <c r="E30" s="4" t="s">
        <v>45</v>
      </c>
      <c r="F30" s="37"/>
      <c r="G30" s="7" t="s">
        <v>13</v>
      </c>
      <c r="H30" s="21" t="s">
        <v>14</v>
      </c>
      <c r="I30" s="20" t="s">
        <v>36</v>
      </c>
      <c r="J30" s="19" t="s">
        <v>37</v>
      </c>
      <c r="K30" s="4" t="s">
        <v>45</v>
      </c>
    </row>
    <row r="31" spans="1:19" ht="15" customHeight="1" x14ac:dyDescent="0.25">
      <c r="A31" s="5" t="s">
        <v>46</v>
      </c>
      <c r="B31" s="18">
        <f>H24+2</f>
        <v>44968</v>
      </c>
      <c r="C31" s="69"/>
      <c r="D31" s="69"/>
      <c r="E31" s="15" t="str">
        <f>IF(C31='data (2)'!B4,"",IF((C31+D31)&lt;&gt;0,(C31+D31), ""))</f>
        <v/>
      </c>
      <c r="F31" s="37"/>
      <c r="G31" s="5" t="s">
        <v>46</v>
      </c>
      <c r="H31" s="18">
        <f>B36+2</f>
        <v>44975</v>
      </c>
      <c r="I31" s="69"/>
      <c r="J31" s="17"/>
      <c r="K31" s="15" t="str">
        <f>IF(I31='data (2)'!B4,"",IF((I31+J31)&lt;&gt;0,(I31+J31), ""))</f>
        <v/>
      </c>
    </row>
    <row r="32" spans="1:19" ht="15" customHeight="1" x14ac:dyDescent="0.25">
      <c r="A32" s="5" t="s">
        <v>6</v>
      </c>
      <c r="B32" s="18">
        <f>B31+1</f>
        <v>44969</v>
      </c>
      <c r="C32" s="69"/>
      <c r="D32" s="69"/>
      <c r="E32" s="15" t="str">
        <f>IF(C32='data (2)'!B5,"",IF((C32+D32)&lt;&gt;0,(C32+D32), ""))</f>
        <v/>
      </c>
      <c r="F32" s="35"/>
      <c r="G32" s="5" t="s">
        <v>6</v>
      </c>
      <c r="H32" s="18">
        <f>H31+1</f>
        <v>44976</v>
      </c>
      <c r="I32" s="69"/>
      <c r="J32" s="17"/>
      <c r="K32" s="15" t="str">
        <f>IF(I32='data (2)'!B5,"",IF((I32+J32)&lt;&gt;0,(I32+J32), ""))</f>
        <v/>
      </c>
    </row>
    <row r="33" spans="1:11" ht="15" customHeight="1" x14ac:dyDescent="0.25">
      <c r="A33" s="5" t="s">
        <v>7</v>
      </c>
      <c r="B33" s="18">
        <f t="shared" ref="B33:B36" si="2">B32+1</f>
        <v>44970</v>
      </c>
      <c r="C33" s="69"/>
      <c r="D33" s="69">
        <v>4</v>
      </c>
      <c r="E33" s="15">
        <f>IF(C33='data (2)'!B6,"",IF((C33+D33)&lt;&gt;0,(C33+D33), ""))</f>
        <v>4</v>
      </c>
      <c r="F33" s="35"/>
      <c r="G33" s="5" t="s">
        <v>7</v>
      </c>
      <c r="H33" s="18">
        <f t="shared" ref="H33:H36" si="3">H32+1</f>
        <v>44977</v>
      </c>
      <c r="I33" s="69"/>
      <c r="J33" s="17">
        <v>4</v>
      </c>
      <c r="K33" s="15">
        <f>IF(I33='data (2)'!B6,"",IF((I33+J33)&lt;&gt;0,(I33+J33), ""))</f>
        <v>4</v>
      </c>
    </row>
    <row r="34" spans="1:11" ht="15" customHeight="1" x14ac:dyDescent="0.25">
      <c r="A34" s="5" t="s">
        <v>8</v>
      </c>
      <c r="B34" s="18">
        <f t="shared" si="2"/>
        <v>44971</v>
      </c>
      <c r="C34" s="69"/>
      <c r="D34" s="69">
        <v>4</v>
      </c>
      <c r="E34" s="15">
        <f>IF(C34='data (2)'!B7,"",IF((C34+D34)&lt;&gt;0,(C34+D34), ""))</f>
        <v>4</v>
      </c>
      <c r="F34" s="35"/>
      <c r="G34" s="5" t="s">
        <v>8</v>
      </c>
      <c r="H34" s="18">
        <f t="shared" si="3"/>
        <v>44978</v>
      </c>
      <c r="I34" s="69"/>
      <c r="J34" s="17">
        <v>4</v>
      </c>
      <c r="K34" s="15">
        <f>IF(I34='data (2)'!B7,"",IF((I34+J34)&lt;&gt;0,(I34+J34), ""))</f>
        <v>4</v>
      </c>
    </row>
    <row r="35" spans="1:11" ht="15" customHeight="1" x14ac:dyDescent="0.25">
      <c r="A35" s="5" t="s">
        <v>9</v>
      </c>
      <c r="B35" s="18">
        <f t="shared" si="2"/>
        <v>44972</v>
      </c>
      <c r="C35" s="69">
        <v>3</v>
      </c>
      <c r="D35" s="69"/>
      <c r="E35" s="15"/>
      <c r="F35" s="35"/>
      <c r="G35" s="5" t="s">
        <v>9</v>
      </c>
      <c r="H35" s="18">
        <f t="shared" si="3"/>
        <v>44979</v>
      </c>
      <c r="I35" s="69">
        <v>3</v>
      </c>
      <c r="J35" s="17"/>
      <c r="K35" s="15">
        <f>IF(I35='data (2)'!B8,"",IF((I35+J35)&lt;&gt;0,(I35+J35), ""))</f>
        <v>3</v>
      </c>
    </row>
    <row r="36" spans="1:11" ht="15" customHeight="1" x14ac:dyDescent="0.25">
      <c r="A36" s="5" t="s">
        <v>10</v>
      </c>
      <c r="B36" s="18">
        <f t="shared" si="2"/>
        <v>44973</v>
      </c>
      <c r="C36" s="69">
        <v>3</v>
      </c>
      <c r="D36" s="69"/>
      <c r="E36" s="15">
        <f>IF(C36='data (2)'!B9,"",IF((C36+D36)&lt;&gt;0,(C36+D36), ""))</f>
        <v>3</v>
      </c>
      <c r="F36" s="35"/>
      <c r="G36" s="5" t="s">
        <v>10</v>
      </c>
      <c r="H36" s="18">
        <f t="shared" si="3"/>
        <v>44980</v>
      </c>
      <c r="I36" s="75">
        <v>3</v>
      </c>
      <c r="J36" s="17"/>
      <c r="K36" s="15"/>
    </row>
    <row r="37" spans="1:11" ht="27.75" customHeight="1" x14ac:dyDescent="0.25">
      <c r="A37" s="6" t="s">
        <v>18</v>
      </c>
      <c r="B37" s="18"/>
      <c r="C37" s="69">
        <v>3</v>
      </c>
      <c r="D37" s="69"/>
      <c r="E37" s="15">
        <f>IF(C37='data (2)'!B10,"",IF((C37+D37)&lt;&gt;0,(C37+D37), ""))</f>
        <v>3</v>
      </c>
      <c r="F37" s="35"/>
      <c r="G37" s="6" t="s">
        <v>18</v>
      </c>
      <c r="H37" s="18"/>
      <c r="I37" s="16">
        <v>3</v>
      </c>
      <c r="J37" s="17"/>
      <c r="K37" s="15">
        <f>IF(I37='data (2)'!B10,"",IF((I37+J37)&lt;&gt;0,(I37+J37), ""))</f>
        <v>3</v>
      </c>
    </row>
    <row r="38" spans="1:11" ht="26.25" customHeight="1" x14ac:dyDescent="0.25">
      <c r="A38" s="6" t="s">
        <v>19</v>
      </c>
      <c r="B38" s="18"/>
      <c r="C38" s="69"/>
      <c r="D38" s="69"/>
      <c r="E38" s="15"/>
      <c r="F38" s="35"/>
      <c r="G38" s="6" t="s">
        <v>19</v>
      </c>
      <c r="H38" s="18"/>
      <c r="I38" s="16"/>
      <c r="J38" s="17"/>
      <c r="K38" s="15"/>
    </row>
    <row r="39" spans="1:11" ht="16.5" thickBot="1" x14ac:dyDescent="0.3">
      <c r="A39" s="47" t="s">
        <v>15</v>
      </c>
      <c r="B39" s="27"/>
      <c r="C39" s="93" t="str">
        <f xml:space="preserve"> "="   &amp; IF(SUM(D31:D38)&lt;&gt;0,SUM(D31:D38),0 )  &amp; "+"&amp;  IF(SUM(C31:C38)&lt;&gt;0,SUM(C31:C38),0 )</f>
        <v>=8+9</v>
      </c>
      <c r="D39" s="94"/>
      <c r="E39" s="36">
        <f>IF(  IF(SUM(C31:C38)&lt;&gt;0,SUM(C31:C38),0 )+IF(SUM(D31:D38)&lt;&gt;0,SUM(D31:D38),0 )&lt;=J17,0, IF(SUM(C31:C38)&lt;&gt;0,SUM(C31:C38),0 )+IF(SUM(D31:D38)&lt;&gt;0,SUM(D31:D38),0 ))</f>
        <v>17</v>
      </c>
      <c r="F39" s="35"/>
      <c r="G39" s="47" t="s">
        <v>15</v>
      </c>
      <c r="H39" s="27"/>
      <c r="I39" s="93" t="str">
        <f xml:space="preserve"> "="   &amp; IF(SUM(J31:J38)&lt;&gt;0,SUM(J31:J38),0 )  &amp; "+"&amp;  IF(SUM(I31:I38)&lt;&gt;0,SUM(I31:I38),0 )</f>
        <v>=8+9</v>
      </c>
      <c r="J39" s="94"/>
      <c r="K39" s="36">
        <f>IF(  IF(SUM(I31:I38)&lt;&gt;0,SUM(I31:I38),0 )+IF(SUM(J31:J38)&lt;&gt;0,SUM(J31:J38),0 )&lt;=P17,0, IF(SUM(I31:I38)&lt;&gt;0,SUM(I31:I38),0 )+IF(SUM(J31:J38)&lt;&gt;0,SUM(J31:J38),0 ))</f>
        <v>17</v>
      </c>
    </row>
    <row r="40" spans="1:11" ht="21.75" hidden="1" customHeight="1" x14ac:dyDescent="0.25">
      <c r="A40" s="68"/>
      <c r="B40" s="65"/>
      <c r="C40" s="66"/>
      <c r="D40" s="66"/>
      <c r="E40" s="67"/>
      <c r="F40" s="35"/>
      <c r="G40" s="57"/>
      <c r="H40" s="57"/>
      <c r="I40" s="57"/>
      <c r="J40" s="57"/>
      <c r="K40" s="57"/>
    </row>
    <row r="41" spans="1:11" ht="13.5" customHeight="1" thickTop="1" thickBot="1" x14ac:dyDescent="0.3">
      <c r="A41" s="95" t="s">
        <v>80</v>
      </c>
      <c r="B41" s="96"/>
      <c r="C41" s="96"/>
      <c r="D41" s="96"/>
      <c r="E41" s="97"/>
      <c r="F41" s="35"/>
      <c r="G41" s="76"/>
      <c r="H41" s="76"/>
      <c r="I41" s="76"/>
      <c r="J41" s="76"/>
      <c r="K41" s="76"/>
    </row>
    <row r="42" spans="1:11" ht="21.75" customHeight="1" thickTop="1" x14ac:dyDescent="0.25">
      <c r="A42" s="7" t="s">
        <v>13</v>
      </c>
      <c r="B42" s="21" t="s">
        <v>14</v>
      </c>
      <c r="C42" s="20" t="s">
        <v>36</v>
      </c>
      <c r="D42" s="19" t="s">
        <v>37</v>
      </c>
      <c r="E42" s="4" t="s">
        <v>45</v>
      </c>
      <c r="F42" s="35"/>
      <c r="G42" s="76"/>
      <c r="H42" s="76"/>
      <c r="I42" s="76"/>
      <c r="J42" s="76"/>
      <c r="K42" s="76"/>
    </row>
    <row r="43" spans="1:11" ht="17.25" customHeight="1" x14ac:dyDescent="0.25">
      <c r="A43" s="5" t="s">
        <v>46</v>
      </c>
      <c r="B43" s="18">
        <v>44982</v>
      </c>
      <c r="C43" s="69"/>
      <c r="D43" s="17"/>
      <c r="E43" s="15"/>
      <c r="F43" s="35"/>
      <c r="G43" s="76"/>
      <c r="H43" s="76"/>
      <c r="I43" s="76"/>
      <c r="J43" s="76"/>
      <c r="K43" s="76"/>
    </row>
    <row r="44" spans="1:11" ht="14.25" customHeight="1" x14ac:dyDescent="0.25">
      <c r="A44" s="5" t="s">
        <v>6</v>
      </c>
      <c r="B44" s="18">
        <f>B43+1</f>
        <v>44983</v>
      </c>
      <c r="C44" s="69"/>
      <c r="D44" s="17"/>
      <c r="E44" s="15" t="str">
        <f>IF(C44='data (2)'!B17,"",IF((C44+D44)&lt;&gt;0,(C44+D44), ""))</f>
        <v/>
      </c>
      <c r="F44" s="35"/>
      <c r="G44" s="76"/>
      <c r="H44" s="76"/>
      <c r="I44" s="76"/>
      <c r="J44" s="76"/>
      <c r="K44" s="76"/>
    </row>
    <row r="45" spans="1:11" ht="15" customHeight="1" x14ac:dyDescent="0.25">
      <c r="A45" s="5" t="s">
        <v>7</v>
      </c>
      <c r="B45" s="18">
        <f t="shared" ref="B45:B48" si="4">B44+1</f>
        <v>44984</v>
      </c>
      <c r="C45" s="69"/>
      <c r="D45" s="17">
        <v>4</v>
      </c>
      <c r="E45" s="15" t="str">
        <f>IF(C45='data (2)'!B18,"",IF((C45+D45)&lt;&gt;0,(C45+D45), ""))</f>
        <v/>
      </c>
      <c r="F45" s="35"/>
      <c r="G45" s="76"/>
      <c r="H45" s="76"/>
      <c r="I45" s="76"/>
      <c r="J45" s="76"/>
      <c r="K45" s="76"/>
    </row>
    <row r="46" spans="1:11" ht="16.5" customHeight="1" x14ac:dyDescent="0.25">
      <c r="A46" s="5" t="s">
        <v>8</v>
      </c>
      <c r="B46" s="18">
        <f t="shared" si="4"/>
        <v>44985</v>
      </c>
      <c r="C46" s="69"/>
      <c r="D46" s="17">
        <v>4</v>
      </c>
      <c r="E46" s="15" t="str">
        <f>IF(C46='data (2)'!B19,"",IF((C46+D46)&lt;&gt;0,(C46+D46), ""))</f>
        <v/>
      </c>
      <c r="F46" s="35"/>
      <c r="G46" s="76"/>
      <c r="H46" s="76"/>
      <c r="I46" s="76"/>
      <c r="J46" s="76"/>
      <c r="K46" s="76"/>
    </row>
    <row r="47" spans="1:11" ht="15.75" customHeight="1" x14ac:dyDescent="0.25">
      <c r="A47" s="5" t="s">
        <v>9</v>
      </c>
      <c r="B47" s="18">
        <f t="shared" si="4"/>
        <v>44986</v>
      </c>
      <c r="C47" s="69">
        <v>3</v>
      </c>
      <c r="D47" s="17"/>
      <c r="E47" s="15"/>
      <c r="F47" s="35"/>
      <c r="G47" s="76"/>
      <c r="H47" s="76"/>
      <c r="I47" s="76"/>
      <c r="J47" s="76"/>
      <c r="K47" s="76"/>
    </row>
    <row r="48" spans="1:11" ht="16.5" customHeight="1" x14ac:dyDescent="0.25">
      <c r="A48" s="5" t="s">
        <v>10</v>
      </c>
      <c r="B48" s="18">
        <f t="shared" si="4"/>
        <v>44987</v>
      </c>
      <c r="C48" s="75">
        <v>3</v>
      </c>
      <c r="D48" s="17"/>
      <c r="E48" s="15">
        <f>IF(C48='data (2)'!B21,"",IF((C48+D48)&lt;&gt;0,(C48+D48), ""))</f>
        <v>3</v>
      </c>
      <c r="F48" s="35"/>
      <c r="G48" s="76"/>
      <c r="H48" s="76"/>
      <c r="I48" s="76"/>
      <c r="J48" s="76"/>
      <c r="K48" s="76"/>
    </row>
    <row r="49" spans="1:11" ht="17.25" customHeight="1" x14ac:dyDescent="0.25">
      <c r="A49" s="80" t="s">
        <v>18</v>
      </c>
      <c r="B49" s="18"/>
      <c r="C49" s="69">
        <v>3</v>
      </c>
      <c r="D49" s="17"/>
      <c r="E49" s="15">
        <f>IF(C49='data (2)'!B22,"",IF((C49+D49)&lt;&gt;0,(C49+D49), ""))</f>
        <v>3</v>
      </c>
      <c r="F49" s="35"/>
      <c r="G49" s="76"/>
      <c r="H49" s="76"/>
      <c r="I49" s="76"/>
      <c r="J49" s="76"/>
      <c r="K49" s="76"/>
    </row>
    <row r="50" spans="1:11" ht="16.5" customHeight="1" x14ac:dyDescent="0.25">
      <c r="A50" s="80" t="s">
        <v>19</v>
      </c>
      <c r="B50" s="18"/>
      <c r="C50" s="69"/>
      <c r="D50" s="17"/>
      <c r="E50" s="15"/>
      <c r="F50" s="35"/>
      <c r="G50" s="76"/>
      <c r="H50" s="76"/>
      <c r="I50" s="76"/>
      <c r="J50" s="76"/>
      <c r="K50" s="76"/>
    </row>
    <row r="51" spans="1:11" ht="19.5" customHeight="1" thickBot="1" x14ac:dyDescent="0.3">
      <c r="A51" s="47" t="s">
        <v>15</v>
      </c>
      <c r="B51" s="27"/>
      <c r="C51" s="93" t="str">
        <f xml:space="preserve"> "="   &amp; IF(SUM(D43:D50)&lt;&gt;0,SUM(D43:D50),0 )  &amp; "+"&amp;  IF(SUM(C43:C50)&lt;&gt;0,SUM(C43:C50),0 )</f>
        <v>=8+9</v>
      </c>
      <c r="D51" s="94"/>
      <c r="E51" s="36">
        <f>IF(  IF(SUM(C43:C50)&lt;&gt;0,SUM(C43:C50),0 )+IF(SUM(D43:D50)&lt;&gt;0,SUM(D43:D50),0 )&lt;=J29,0, IF(SUM(C43:C50)&lt;&gt;0,SUM(C43:C50),0 )+IF(SUM(D43:D50)&lt;&gt;0,SUM(D43:D50),0 ))</f>
        <v>17</v>
      </c>
      <c r="F51" s="35"/>
      <c r="G51" s="57"/>
      <c r="H51" s="57"/>
      <c r="I51" s="57"/>
      <c r="J51" s="57"/>
      <c r="K51" s="57"/>
    </row>
    <row r="52" spans="1:11" ht="20.25" customHeight="1" thickTop="1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21.75" customHeight="1" thickBot="1" x14ac:dyDescent="0.3">
      <c r="A53" s="91" t="str">
        <f>"کۆی گشتی کاتژمێرەکان :  [" &amp; SUM(E39,K39,E27,K27+E51) &amp; "] کاتژمێر"</f>
        <v>کۆی گشتی کاتژمێرەکان :  [85] کاتژمێر</v>
      </c>
      <c r="B53" s="91"/>
      <c r="C53" s="91"/>
      <c r="D53" s="57"/>
      <c r="E53" s="57"/>
      <c r="F53" s="60"/>
      <c r="G53" s="92" t="str">
        <f>"کۆی کاتژمێرەکانی زێدەکی :[" &amp; SUM(E39,K39,E27,K27,E51) - (IF(E27=0,0,I5)+IF(K27=0,0,I5)+IF(E39=0,0,I5)+IF(K39=0,0,I5)+IF(E51=0,0,I5)) &amp; "] کاتژمێر"</f>
        <v>کۆی کاتژمێرەکانی زێدەکی :[35] کاتژمێر</v>
      </c>
      <c r="H53" s="92"/>
      <c r="I53" s="92"/>
      <c r="J53" s="92"/>
      <c r="K53" s="57"/>
    </row>
    <row r="54" spans="1:11" ht="22.5" customHeight="1" thickTop="1" thickBot="1" x14ac:dyDescent="0.3">
      <c r="A54" s="91" t="str">
        <f>"کۆی کاتژمێرەکانی نیساب :[" &amp;IF(E27=0,0,I5)+IF(K27=0,0,I5)+IF(E39=0,0,I5)+IF(K39=0,0,I5)+IF(E51=0,0,I5) &amp; "] کاتژمێر"</f>
        <v>کۆی کاتژمێرەکانی نیساب :[50] کاتژمێر</v>
      </c>
      <c r="B54" s="91"/>
      <c r="C54" s="91"/>
      <c r="D54" s="57"/>
      <c r="E54" s="57"/>
      <c r="F54" s="60"/>
      <c r="G54" s="87" t="s">
        <v>57</v>
      </c>
      <c r="H54" s="88"/>
      <c r="I54" s="45">
        <f>IF(C5='data (2)'!A3,4500,IF(C5='data (2)'!A4,5500,IF(C5='data (2)'!A5,6500,IF(C5='data (2)'!A2,3000,IF(C5='data (2)'!A1,3000,7500)))))</f>
        <v>5500</v>
      </c>
      <c r="J54" s="44" t="s">
        <v>56</v>
      </c>
      <c r="K54" s="60"/>
    </row>
    <row r="55" spans="1:11" ht="17.25" thickTop="1" thickBot="1" x14ac:dyDescent="0.3">
      <c r="A55" s="38"/>
      <c r="B55" s="38"/>
      <c r="C55" s="38"/>
      <c r="D55" s="38"/>
      <c r="E55" s="57"/>
      <c r="F55" s="60"/>
      <c r="G55" s="89" t="s">
        <v>26</v>
      </c>
      <c r="H55" s="90"/>
      <c r="I55" s="46">
        <f>I54*(SUM(E39,K39,E27,K27,E51) - (IF(E27=0,0,I5)+IF(K27=0,0,I5)+IF(E39=0,0,I5)+IF(K39=0,0,I5)+IF(E51=0,0,I5)))</f>
        <v>192500</v>
      </c>
      <c r="J55" s="44" t="s">
        <v>56</v>
      </c>
      <c r="K55" s="60"/>
    </row>
    <row r="56" spans="1:11" ht="11.25" customHeight="1" thickTop="1" x14ac:dyDescent="0.25">
      <c r="A56" s="38"/>
      <c r="B56" s="38"/>
      <c r="C56" s="38"/>
      <c r="D56" s="38"/>
      <c r="E56" s="57"/>
      <c r="F56" s="59"/>
      <c r="G56" s="59"/>
      <c r="H56" s="59"/>
      <c r="I56" s="8"/>
      <c r="J56" s="57"/>
      <c r="K56" s="57"/>
    </row>
    <row r="57" spans="1:11" ht="24.75" customHeight="1" x14ac:dyDescent="0.25">
      <c r="A57" s="86" t="s">
        <v>58</v>
      </c>
      <c r="B57" s="86"/>
      <c r="C57" s="86"/>
      <c r="D57" s="84"/>
      <c r="E57" s="84"/>
      <c r="F57" s="84"/>
      <c r="G57" s="84"/>
      <c r="H57" s="86" t="s">
        <v>38</v>
      </c>
      <c r="I57" s="86"/>
      <c r="J57" s="86"/>
      <c r="K57" s="40"/>
    </row>
    <row r="58" spans="1:11" ht="13.5" customHeight="1" x14ac:dyDescent="0.25">
      <c r="A58" s="86" t="s">
        <v>59</v>
      </c>
      <c r="B58" s="86"/>
      <c r="C58" s="86"/>
      <c r="D58" s="84"/>
      <c r="E58" s="84"/>
      <c r="F58" s="84"/>
      <c r="G58" s="84"/>
      <c r="H58" s="86" t="s">
        <v>39</v>
      </c>
      <c r="I58" s="86"/>
      <c r="J58" s="86"/>
      <c r="K58" s="40"/>
    </row>
    <row r="59" spans="1:11" ht="15" customHeight="1" x14ac:dyDescent="0.25">
      <c r="A59" s="56"/>
      <c r="B59" s="56"/>
      <c r="C59" s="56"/>
      <c r="D59" s="55"/>
      <c r="E59" s="55"/>
      <c r="F59" s="40"/>
      <c r="G59" s="56"/>
      <c r="H59" s="56"/>
      <c r="I59" s="56"/>
      <c r="J59" s="56"/>
      <c r="K59" s="40"/>
    </row>
    <row r="60" spans="1:11" x14ac:dyDescent="0.25">
      <c r="A60" s="86" t="str">
        <f>C4</f>
        <v>د.اديب عمر جافر</v>
      </c>
      <c r="B60" s="86"/>
      <c r="C60" s="86"/>
      <c r="D60" s="84" t="str">
        <f>sample!D51</f>
        <v xml:space="preserve"> د.محمد عيسى حسين حسن </v>
      </c>
      <c r="E60" s="84"/>
      <c r="F60" s="84"/>
      <c r="G60" s="84"/>
      <c r="H60" s="86" t="s">
        <v>28</v>
      </c>
      <c r="I60" s="86"/>
      <c r="J60" s="86"/>
      <c r="K60" s="58"/>
    </row>
    <row r="61" spans="1:11" x14ac:dyDescent="0.25">
      <c r="A61" s="86" t="s">
        <v>40</v>
      </c>
      <c r="B61" s="86"/>
      <c r="C61" s="86"/>
      <c r="D61" s="84" t="s">
        <v>60</v>
      </c>
      <c r="E61" s="84"/>
      <c r="F61" s="84"/>
      <c r="G61" s="84"/>
      <c r="H61" s="86" t="s">
        <v>41</v>
      </c>
      <c r="I61" s="86"/>
      <c r="J61" s="86"/>
      <c r="K61" s="60"/>
    </row>
    <row r="62" spans="1:11" x14ac:dyDescent="0.25">
      <c r="A62" s="86"/>
      <c r="B62" s="86"/>
      <c r="C62" s="86"/>
      <c r="D62" s="84"/>
      <c r="E62" s="84"/>
      <c r="F62" s="84"/>
      <c r="G62" s="84"/>
      <c r="H62" s="86"/>
      <c r="I62" s="86"/>
      <c r="J62" s="86"/>
      <c r="K62" s="60"/>
    </row>
    <row r="67" spans="1:11" ht="24" x14ac:dyDescent="0.25">
      <c r="A67" s="114" t="s">
        <v>63</v>
      </c>
      <c r="B67" s="114"/>
      <c r="C67" s="114"/>
      <c r="D67" s="114"/>
      <c r="E67" s="114"/>
      <c r="F67" s="114"/>
      <c r="G67" s="114" t="s">
        <v>64</v>
      </c>
      <c r="H67" s="114"/>
      <c r="I67" s="114"/>
      <c r="J67" s="114"/>
      <c r="K67" s="114"/>
    </row>
    <row r="68" spans="1:11" ht="24" x14ac:dyDescent="0.25">
      <c r="A68" s="114" t="s">
        <v>65</v>
      </c>
      <c r="B68" s="114"/>
      <c r="C68" s="114"/>
      <c r="D68" s="114"/>
      <c r="E68" s="53"/>
      <c r="F68" s="53" t="str">
        <f>I2</f>
        <v>مانگى:</v>
      </c>
      <c r="G68" s="53">
        <f>J2</f>
        <v>2</v>
      </c>
      <c r="H68" s="125" t="str">
        <f>G2</f>
        <v>سالي 2023</v>
      </c>
      <c r="I68" s="125"/>
      <c r="J68" s="125"/>
      <c r="K68" s="125"/>
    </row>
    <row r="69" spans="1:11" ht="24" x14ac:dyDescent="0.25">
      <c r="A69" s="118" t="s">
        <v>66</v>
      </c>
      <c r="B69" s="119"/>
      <c r="C69" s="119"/>
      <c r="D69" s="119"/>
      <c r="E69" s="124" t="str">
        <f>C4</f>
        <v>د.اديب عمر جافر</v>
      </c>
      <c r="F69" s="124"/>
      <c r="G69" s="124"/>
      <c r="H69" s="124"/>
      <c r="I69" s="124"/>
      <c r="J69" s="124"/>
      <c r="K69" s="124"/>
    </row>
    <row r="70" spans="1:11" ht="24" x14ac:dyDescent="0.25">
      <c r="A70" s="118" t="s">
        <v>67</v>
      </c>
      <c r="B70" s="119"/>
      <c r="C70" s="119"/>
      <c r="D70" s="120"/>
      <c r="E70" s="124" t="str">
        <f>C5</f>
        <v>مامۆستا</v>
      </c>
      <c r="F70" s="124"/>
      <c r="G70" s="124"/>
      <c r="H70" s="124"/>
      <c r="I70" s="124"/>
      <c r="J70" s="124"/>
      <c r="K70" s="124"/>
    </row>
    <row r="71" spans="1:11" ht="24" x14ac:dyDescent="0.25">
      <c r="A71" s="118" t="s">
        <v>68</v>
      </c>
      <c r="B71" s="119"/>
      <c r="C71" s="119"/>
      <c r="D71" s="120"/>
      <c r="E71" s="124"/>
      <c r="F71" s="124"/>
      <c r="G71" s="124"/>
      <c r="H71" s="124"/>
      <c r="I71" s="124"/>
      <c r="J71" s="124"/>
      <c r="K71" s="124"/>
    </row>
    <row r="72" spans="1:11" ht="24" x14ac:dyDescent="0.25">
      <c r="A72" s="118" t="s">
        <v>69</v>
      </c>
      <c r="B72" s="119"/>
      <c r="C72" s="119"/>
      <c r="D72" s="120"/>
      <c r="E72" s="54">
        <f>I4</f>
        <v>0</v>
      </c>
      <c r="F72" s="54" t="s">
        <v>77</v>
      </c>
      <c r="G72" s="124">
        <f>J4</f>
        <v>0</v>
      </c>
      <c r="H72" s="124"/>
      <c r="I72" s="124"/>
      <c r="J72" s="124"/>
      <c r="K72" s="124"/>
    </row>
    <row r="73" spans="1:11" ht="24" x14ac:dyDescent="0.25">
      <c r="A73" s="118" t="s">
        <v>70</v>
      </c>
      <c r="B73" s="119"/>
      <c r="C73" s="119"/>
      <c r="D73" s="120"/>
      <c r="E73" s="124">
        <f>I5</f>
        <v>10</v>
      </c>
      <c r="F73" s="124"/>
      <c r="G73" s="124"/>
      <c r="H73" s="124"/>
      <c r="I73" s="124"/>
      <c r="J73" s="124"/>
      <c r="K73" s="124"/>
    </row>
    <row r="74" spans="1:11" ht="24" x14ac:dyDescent="0.25">
      <c r="A74" s="118" t="s">
        <v>71</v>
      </c>
      <c r="B74" s="119"/>
      <c r="C74" s="119"/>
      <c r="D74" s="120"/>
      <c r="E74" s="124">
        <f>I54</f>
        <v>5500</v>
      </c>
      <c r="F74" s="124"/>
      <c r="G74" s="124"/>
      <c r="H74" s="124"/>
      <c r="I74" s="124"/>
      <c r="J74" s="124" t="s">
        <v>76</v>
      </c>
      <c r="K74" s="124"/>
    </row>
    <row r="75" spans="1:11" ht="24" x14ac:dyDescent="0.25">
      <c r="A75" s="118" t="s">
        <v>72</v>
      </c>
      <c r="B75" s="119"/>
      <c r="C75" s="119"/>
      <c r="D75" s="120"/>
      <c r="E75" s="124">
        <f>SUM(E39,K39,E27,K27,E51) - (IF(E27=0,0,I5)+IF(K27=0,0,I5)+IF(E39=0,0,I5)+IF(K39=0,0,I5)+IF(E51=0,0,I5))</f>
        <v>35</v>
      </c>
      <c r="F75" s="124"/>
      <c r="G75" s="124"/>
      <c r="H75" s="124"/>
      <c r="I75" s="124"/>
      <c r="J75" s="124" t="s">
        <v>77</v>
      </c>
      <c r="K75" s="124"/>
    </row>
    <row r="76" spans="1:11" ht="21.75" x14ac:dyDescent="0.25">
      <c r="A76" s="117" t="s">
        <v>73</v>
      </c>
      <c r="B76" s="117"/>
      <c r="C76" s="117"/>
      <c r="D76" s="117"/>
      <c r="E76" s="117"/>
      <c r="F76" s="117"/>
      <c r="G76" s="54">
        <f>E74</f>
        <v>5500</v>
      </c>
      <c r="H76" s="54" t="s">
        <v>75</v>
      </c>
      <c r="I76" s="54">
        <f>SUM(E39,K39,E27,K27)-(IF(E27=0,0,I5)+IF(K27=0,0,I5)+IF(E39=0,0,I5)+IF(K39=0,0,I5))</f>
        <v>28</v>
      </c>
      <c r="J76" s="54">
        <f>I55</f>
        <v>192500</v>
      </c>
      <c r="K76" s="54" t="s">
        <v>76</v>
      </c>
    </row>
    <row r="77" spans="1:11" ht="24" x14ac:dyDescent="0.25">
      <c r="A77" s="118" t="s">
        <v>74</v>
      </c>
      <c r="B77" s="119"/>
      <c r="C77" s="119"/>
      <c r="D77" s="120"/>
      <c r="E77" s="121"/>
      <c r="F77" s="122"/>
      <c r="G77" s="122"/>
      <c r="H77" s="122"/>
      <c r="I77" s="122"/>
      <c r="J77" s="122"/>
      <c r="K77" s="123"/>
    </row>
  </sheetData>
  <mergeCells count="123">
    <mergeCell ref="AA5:AB5"/>
    <mergeCell ref="AC5:AD5"/>
    <mergeCell ref="E9:F9"/>
    <mergeCell ref="C10:D10"/>
    <mergeCell ref="E10:F10"/>
    <mergeCell ref="E11:F11"/>
    <mergeCell ref="E12:F12"/>
    <mergeCell ref="A4:B4"/>
    <mergeCell ref="C4:D4"/>
    <mergeCell ref="G4:H4"/>
    <mergeCell ref="A5:B5"/>
    <mergeCell ref="C5:D5"/>
    <mergeCell ref="G5:H5"/>
    <mergeCell ref="A6:B6"/>
    <mergeCell ref="A9:B9"/>
    <mergeCell ref="N5:O5"/>
    <mergeCell ref="P5:Q5"/>
    <mergeCell ref="R5:S5"/>
    <mergeCell ref="T5:V5"/>
    <mergeCell ref="W5:X5"/>
    <mergeCell ref="Y5:Z5"/>
    <mergeCell ref="A1:C1"/>
    <mergeCell ref="H1:K1"/>
    <mergeCell ref="A2:B2"/>
    <mergeCell ref="G2:H2"/>
    <mergeCell ref="A3:B3"/>
    <mergeCell ref="G3:H3"/>
    <mergeCell ref="J4:K4"/>
    <mergeCell ref="AC6:AD6"/>
    <mergeCell ref="A7:B7"/>
    <mergeCell ref="A8:B8"/>
    <mergeCell ref="N8:O8"/>
    <mergeCell ref="P8:Q8"/>
    <mergeCell ref="R8:S8"/>
    <mergeCell ref="T8:V8"/>
    <mergeCell ref="W8:X8"/>
    <mergeCell ref="Y8:Z8"/>
    <mergeCell ref="AA8:AB8"/>
    <mergeCell ref="C8:D8"/>
    <mergeCell ref="AC8:AD8"/>
    <mergeCell ref="N6:O6"/>
    <mergeCell ref="P6:Q6"/>
    <mergeCell ref="R6:S6"/>
    <mergeCell ref="T6:V6"/>
    <mergeCell ref="W6:X6"/>
    <mergeCell ref="Y6:Z6"/>
    <mergeCell ref="AA6:AB6"/>
    <mergeCell ref="W9:X9"/>
    <mergeCell ref="Y9:Z9"/>
    <mergeCell ref="AA9:AB9"/>
    <mergeCell ref="AC9:AD9"/>
    <mergeCell ref="AC10:AD10"/>
    <mergeCell ref="W10:X10"/>
    <mergeCell ref="Y10:Z10"/>
    <mergeCell ref="AA10:AB10"/>
    <mergeCell ref="H57:J57"/>
    <mergeCell ref="N9:O9"/>
    <mergeCell ref="P9:Q9"/>
    <mergeCell ref="R9:S9"/>
    <mergeCell ref="T9:V9"/>
    <mergeCell ref="I27:J27"/>
    <mergeCell ref="T10:V10"/>
    <mergeCell ref="G29:K29"/>
    <mergeCell ref="A17:E17"/>
    <mergeCell ref="G17:K17"/>
    <mergeCell ref="C27:D27"/>
    <mergeCell ref="A10:B10"/>
    <mergeCell ref="N10:O10"/>
    <mergeCell ref="P10:Q10"/>
    <mergeCell ref="R10:S10"/>
    <mergeCell ref="A11:B11"/>
    <mergeCell ref="A12:B12"/>
    <mergeCell ref="A14:B15"/>
    <mergeCell ref="D14:K14"/>
    <mergeCell ref="D15:K15"/>
    <mergeCell ref="C9:D9"/>
    <mergeCell ref="A76:F76"/>
    <mergeCell ref="A77:D77"/>
    <mergeCell ref="E77:K77"/>
    <mergeCell ref="A73:D73"/>
    <mergeCell ref="A75:D75"/>
    <mergeCell ref="A74:D74"/>
    <mergeCell ref="E73:K73"/>
    <mergeCell ref="E74:I74"/>
    <mergeCell ref="J74:K74"/>
    <mergeCell ref="E75:I75"/>
    <mergeCell ref="J75:K75"/>
    <mergeCell ref="A71:D71"/>
    <mergeCell ref="E71:K71"/>
    <mergeCell ref="A72:D72"/>
    <mergeCell ref="G72:K72"/>
    <mergeCell ref="A68:D68"/>
    <mergeCell ref="A69:D69"/>
    <mergeCell ref="E69:K69"/>
    <mergeCell ref="A70:D70"/>
    <mergeCell ref="E70:K70"/>
    <mergeCell ref="H68:K68"/>
    <mergeCell ref="A67:F67"/>
    <mergeCell ref="A29:E29"/>
    <mergeCell ref="G67:K67"/>
    <mergeCell ref="C39:D39"/>
    <mergeCell ref="I39:J39"/>
    <mergeCell ref="A54:C54"/>
    <mergeCell ref="G55:H55"/>
    <mergeCell ref="A62:C62"/>
    <mergeCell ref="D62:G62"/>
    <mergeCell ref="H62:J62"/>
    <mergeCell ref="A58:C58"/>
    <mergeCell ref="D58:G58"/>
    <mergeCell ref="H58:J58"/>
    <mergeCell ref="A61:C61"/>
    <mergeCell ref="D61:G61"/>
    <mergeCell ref="H61:J61"/>
    <mergeCell ref="A60:C60"/>
    <mergeCell ref="D60:G60"/>
    <mergeCell ref="H60:J60"/>
    <mergeCell ref="C51:D51"/>
    <mergeCell ref="A53:C53"/>
    <mergeCell ref="G53:J53"/>
    <mergeCell ref="G54:H54"/>
    <mergeCell ref="A57:C57"/>
    <mergeCell ref="D57:G57"/>
    <mergeCell ref="A41:E41"/>
  </mergeCells>
  <dataValidations count="5">
    <dataValidation type="list" allowBlank="1" showInputMessage="1" showErrorMessage="1" sqref="D19:E26 J31:K38 J19:K26 E31:E38 D40:E40 D43:E50">
      <formula1>Lecc</formula1>
    </dataValidation>
    <dataValidation type="list" allowBlank="1" showInputMessage="1" showErrorMessage="1" sqref="B25:B26">
      <formula1>list1</formula1>
    </dataValidation>
    <dataValidation type="list" allowBlank="1" showInputMessage="1" showErrorMessage="1" sqref="H25:H26">
      <formula1>list2</formula1>
    </dataValidation>
    <dataValidation type="list" allowBlank="1" showInputMessage="1" showErrorMessage="1" sqref="B37:B38 B40">
      <formula1>list3</formula1>
    </dataValidation>
    <dataValidation type="list" allowBlank="1" showInputMessage="1" showErrorMessage="1" sqref="H37:H38 B49:B50">
      <formula1>list4</formula1>
    </dataValidation>
  </dataValidations>
  <printOptions horizontalCentered="1" verticalCentered="1"/>
  <pageMargins left="0" right="0" top="0" bottom="0" header="0" footer="0"/>
  <pageSetup paperSize="9" scale="87" orientation="portrait" r:id="rId1"/>
  <rowBreaks count="1" manualBreakCount="1">
    <brk id="61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2" id="{4E7871D7-C24E-4332-A713-66F246D32533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C19:D25</xm:sqref>
        </x14:conditionalFormatting>
        <x14:conditionalFormatting xmlns:xm="http://schemas.microsoft.com/office/excel/2006/main">
          <x14:cfRule type="expression" priority="381" id="{EFB4BDDD-92E1-4732-9A43-285EB0E6FCDF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375" id="{3238AAD6-A379-4036-8607-37CFA1E60D1E}">
            <xm:f>$C$25='data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E19:E26</xm:sqref>
        </x14:conditionalFormatting>
        <x14:conditionalFormatting xmlns:xm="http://schemas.microsoft.com/office/excel/2006/main">
          <x14:cfRule type="expression" priority="367" id="{6C3D6D1B-EC6D-464D-9B87-D757C6A43C34}">
            <xm:f>$I$25='data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K19:K26</xm:sqref>
        </x14:conditionalFormatting>
        <x14:conditionalFormatting xmlns:xm="http://schemas.microsoft.com/office/excel/2006/main">
          <x14:cfRule type="expression" priority="357" id="{EAF6C65B-6DFE-4876-9D91-58D3389C1816}">
            <xm:f>$C$37='data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E31:E38</xm:sqref>
        </x14:conditionalFormatting>
        <x14:conditionalFormatting xmlns:xm="http://schemas.microsoft.com/office/excel/2006/main">
          <x14:cfRule type="expression" priority="348" id="{06CDF2A0-3274-4181-89AE-6A97AC71C3DF}">
            <xm:f>$I$37='data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K31:K37</xm:sqref>
        </x14:conditionalFormatting>
        <x14:conditionalFormatting xmlns:xm="http://schemas.microsoft.com/office/excel/2006/main">
          <x14:cfRule type="expression" priority="347" id="{DD87488D-400B-420A-9BA1-EB8D9D571B61}">
            <xm:f>$I$38='data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69" id="{84693560-1A6C-4DFD-8529-424CADFF0109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I19:J26</xm:sqref>
        </x14:conditionalFormatting>
        <x14:conditionalFormatting xmlns:xm="http://schemas.microsoft.com/office/excel/2006/main">
          <x14:cfRule type="expression" priority="155" id="{45B75F40-8077-4B80-AE9B-791C96085513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C40:D40</xm:sqref>
        </x14:conditionalFormatting>
        <x14:conditionalFormatting xmlns:xm="http://schemas.microsoft.com/office/excel/2006/main">
          <x14:cfRule type="expression" priority="142" id="{78EEDF9A-2B22-4D2B-B785-B653959734DB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117" id="{F3510E1F-63F1-43DA-94F1-47E079FFFFD2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J31:J37</xm:sqref>
        </x14:conditionalFormatting>
        <x14:conditionalFormatting xmlns:xm="http://schemas.microsoft.com/office/excel/2006/main">
          <x14:cfRule type="expression" priority="110" id="{B61D3402-4796-41EC-86F5-41DA3CCBF48C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I31:I37</xm:sqref>
        </x14:conditionalFormatting>
        <x14:conditionalFormatting xmlns:xm="http://schemas.microsoft.com/office/excel/2006/main">
          <x14:cfRule type="expression" priority="19" id="{86C034EF-25D9-4F47-86AF-9EA5B05393CC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C31:C38</xm:sqref>
        </x14:conditionalFormatting>
        <x14:conditionalFormatting xmlns:xm="http://schemas.microsoft.com/office/excel/2006/main">
          <x14:cfRule type="expression" priority="18" id="{55D4D86D-2CD5-403F-896E-C6A1545ADEA0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D31:D38</xm:sqref>
        </x14:conditionalFormatting>
        <x14:conditionalFormatting xmlns:xm="http://schemas.microsoft.com/office/excel/2006/main">
          <x14:cfRule type="expression" priority="6" id="{DD609BE5-77EF-4FBB-8042-393ABE470B25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C50:D50</xm:sqref>
        </x14:conditionalFormatting>
        <x14:conditionalFormatting xmlns:xm="http://schemas.microsoft.com/office/excel/2006/main">
          <x14:cfRule type="expression" priority="5" id="{F618E4A6-FB5E-4733-9628-9CC1C227153A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D43:D49</xm:sqref>
        </x14:conditionalFormatting>
        <x14:conditionalFormatting xmlns:xm="http://schemas.microsoft.com/office/excel/2006/main">
          <x14:cfRule type="expression" priority="4" id="{4A636F5B-9A8C-4C61-AAA5-5653BADBE365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C43:C49</xm:sqref>
        </x14:conditionalFormatting>
        <x14:conditionalFormatting xmlns:xm="http://schemas.microsoft.com/office/excel/2006/main">
          <x14:cfRule type="expression" priority="1" id="{CAFE21CE-240B-48D4-88F7-66DA40F97BB5}">
            <xm:f>$C$37='data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E43:E50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(2)'!$B$1:$B$10</xm:f>
          </x14:formula1>
          <xm:sqref>I19:I26 C19:C26 C31:D38 I31:I38 C40 C43:C50</xm:sqref>
        </x14:dataValidation>
        <x14:dataValidation type="list" allowBlank="1" showInputMessage="1" showErrorMessage="1">
          <x14:formula1>
            <xm:f>'data (2)'!$A$1:$A$6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L11"/>
  <sheetViews>
    <sheetView rightToLeft="1" workbookViewId="0">
      <selection activeCell="I24" sqref="I24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50</v>
      </c>
      <c r="B1" s="2"/>
      <c r="C1" s="2"/>
    </row>
    <row r="2" spans="1:12" x14ac:dyDescent="0.25">
      <c r="A2" t="s">
        <v>49</v>
      </c>
      <c r="B2" s="2">
        <v>1</v>
      </c>
      <c r="C2" s="2">
        <v>1</v>
      </c>
    </row>
    <row r="3" spans="1:12" x14ac:dyDescent="0.25">
      <c r="A3" s="2" t="s">
        <v>29</v>
      </c>
      <c r="B3" s="2">
        <v>2</v>
      </c>
      <c r="C3" s="2">
        <v>2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</row>
    <row r="4" spans="1:12" x14ac:dyDescent="0.25">
      <c r="A4" s="2" t="s">
        <v>30</v>
      </c>
      <c r="B4" s="2">
        <v>3</v>
      </c>
      <c r="C4" s="2">
        <v>3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</row>
    <row r="5" spans="1:12" x14ac:dyDescent="0.25">
      <c r="A5" s="2" t="s">
        <v>31</v>
      </c>
      <c r="B5" s="2">
        <v>4</v>
      </c>
      <c r="C5" s="2">
        <v>4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 x14ac:dyDescent="0.25">
      <c r="A6" s="2" t="s">
        <v>32</v>
      </c>
      <c r="B6" s="2">
        <v>5</v>
      </c>
      <c r="C6" s="2">
        <v>5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</row>
    <row r="7" spans="1:12" x14ac:dyDescent="0.25">
      <c r="A7" s="2"/>
      <c r="B7" s="2">
        <v>6</v>
      </c>
      <c r="C7" s="2">
        <v>6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</row>
    <row r="8" spans="1:12" x14ac:dyDescent="0.25">
      <c r="A8" s="2"/>
      <c r="B8" s="2">
        <v>7</v>
      </c>
      <c r="C8" s="2">
        <v>7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</row>
    <row r="9" spans="1:12" x14ac:dyDescent="0.25">
      <c r="A9" s="2"/>
      <c r="B9" s="2">
        <v>8</v>
      </c>
      <c r="C9" s="2">
        <v>8</v>
      </c>
      <c r="I9" s="11"/>
    </row>
    <row r="10" spans="1:12" x14ac:dyDescent="0.25">
      <c r="A10" s="2"/>
      <c r="B10" s="2" t="s">
        <v>35</v>
      </c>
      <c r="C10" s="2">
        <v>9</v>
      </c>
    </row>
    <row r="11" spans="1:12" x14ac:dyDescent="0.25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L11"/>
  <sheetViews>
    <sheetView rightToLeft="1" workbookViewId="0">
      <selection activeCell="B10" sqref="B10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50</v>
      </c>
      <c r="B1" s="2"/>
      <c r="C1" s="2"/>
    </row>
    <row r="2" spans="1:12" x14ac:dyDescent="0.25">
      <c r="A2" t="s">
        <v>49</v>
      </c>
      <c r="B2" s="2">
        <v>1</v>
      </c>
      <c r="C2" s="2">
        <v>1</v>
      </c>
    </row>
    <row r="3" spans="1:12" x14ac:dyDescent="0.25">
      <c r="A3" s="2" t="s">
        <v>29</v>
      </c>
      <c r="B3" s="2">
        <v>2</v>
      </c>
      <c r="C3" s="2">
        <v>2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</row>
    <row r="4" spans="1:12" x14ac:dyDescent="0.25">
      <c r="A4" s="2" t="s">
        <v>30</v>
      </c>
      <c r="B4" s="2">
        <v>3</v>
      </c>
      <c r="C4" s="2">
        <v>3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</row>
    <row r="5" spans="1:12" x14ac:dyDescent="0.25">
      <c r="A5" s="2" t="s">
        <v>31</v>
      </c>
      <c r="B5" s="2">
        <v>4</v>
      </c>
      <c r="C5" s="2">
        <v>4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 x14ac:dyDescent="0.25">
      <c r="A6" s="2" t="s">
        <v>32</v>
      </c>
      <c r="B6" s="2">
        <v>5</v>
      </c>
      <c r="C6" s="2">
        <v>5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</row>
    <row r="7" spans="1:12" x14ac:dyDescent="0.25">
      <c r="A7" s="2"/>
      <c r="B7" s="2">
        <v>6</v>
      </c>
      <c r="C7" s="2">
        <v>6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</row>
    <row r="8" spans="1:12" x14ac:dyDescent="0.25">
      <c r="A8" s="2"/>
      <c r="B8" s="2">
        <v>7</v>
      </c>
      <c r="C8" s="2">
        <v>7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</row>
    <row r="9" spans="1:12" x14ac:dyDescent="0.25">
      <c r="A9" s="2"/>
      <c r="B9" s="2">
        <v>8</v>
      </c>
      <c r="C9" s="2">
        <v>8</v>
      </c>
      <c r="I9" s="11"/>
    </row>
    <row r="10" spans="1:12" x14ac:dyDescent="0.25">
      <c r="A10" s="2"/>
      <c r="B10" s="2" t="s">
        <v>35</v>
      </c>
      <c r="C10" s="2">
        <v>9</v>
      </c>
    </row>
    <row r="11" spans="1:12" x14ac:dyDescent="0.25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1"/>
  <sheetViews>
    <sheetView rightToLeft="1" workbookViewId="0">
      <selection activeCell="I24" sqref="I24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50</v>
      </c>
      <c r="B1" s="2"/>
      <c r="C1" s="2"/>
    </row>
    <row r="2" spans="1:12" x14ac:dyDescent="0.25">
      <c r="A2" t="s">
        <v>49</v>
      </c>
      <c r="B2" s="2">
        <v>1</v>
      </c>
      <c r="C2" s="2">
        <v>1</v>
      </c>
    </row>
    <row r="3" spans="1:12" x14ac:dyDescent="0.25">
      <c r="A3" s="2" t="s">
        <v>29</v>
      </c>
      <c r="B3" s="2">
        <v>2</v>
      </c>
      <c r="C3" s="2">
        <v>2</v>
      </c>
      <c r="I3" s="11">
        <f>sample!B19</f>
        <v>44863</v>
      </c>
      <c r="J3" s="11">
        <f>sample!H19</f>
        <v>44870</v>
      </c>
      <c r="K3" s="11">
        <f>sample!B31</f>
        <v>44877</v>
      </c>
      <c r="L3" s="11">
        <f>sample!H31</f>
        <v>44884</v>
      </c>
    </row>
    <row r="4" spans="1:12" x14ac:dyDescent="0.25">
      <c r="A4" s="2" t="s">
        <v>30</v>
      </c>
      <c r="B4" s="2">
        <v>3</v>
      </c>
      <c r="C4" s="2">
        <v>3</v>
      </c>
      <c r="I4" s="11">
        <f>sample!B20</f>
        <v>44864</v>
      </c>
      <c r="J4" s="11">
        <f>sample!H20</f>
        <v>44871</v>
      </c>
      <c r="K4" s="11">
        <f>sample!B32</f>
        <v>44878</v>
      </c>
      <c r="L4" s="11">
        <f>sample!H32</f>
        <v>44885</v>
      </c>
    </row>
    <row r="5" spans="1:12" x14ac:dyDescent="0.25">
      <c r="A5" s="2" t="s">
        <v>31</v>
      </c>
      <c r="B5" s="2">
        <v>4</v>
      </c>
      <c r="C5" s="2">
        <v>4</v>
      </c>
      <c r="I5" s="11">
        <f>sample!B21</f>
        <v>44865</v>
      </c>
      <c r="J5" s="11">
        <f>sample!H21</f>
        <v>44872</v>
      </c>
      <c r="K5" s="11">
        <f>sample!B33</f>
        <v>44879</v>
      </c>
      <c r="L5" s="11">
        <f>sample!H33</f>
        <v>44886</v>
      </c>
    </row>
    <row r="6" spans="1:12" x14ac:dyDescent="0.25">
      <c r="A6" s="2" t="s">
        <v>32</v>
      </c>
      <c r="B6" s="2">
        <v>5</v>
      </c>
      <c r="C6" s="2">
        <v>5</v>
      </c>
      <c r="I6" s="11">
        <f>sample!B22</f>
        <v>44866</v>
      </c>
      <c r="J6" s="11">
        <f>sample!H22</f>
        <v>44873</v>
      </c>
      <c r="K6" s="11">
        <f>sample!B34</f>
        <v>44880</v>
      </c>
      <c r="L6" s="11">
        <f>sample!H34</f>
        <v>44887</v>
      </c>
    </row>
    <row r="7" spans="1:12" x14ac:dyDescent="0.25">
      <c r="A7" s="2"/>
      <c r="B7" s="2">
        <v>6</v>
      </c>
      <c r="C7" s="2">
        <v>6</v>
      </c>
      <c r="I7" s="11">
        <f>sample!B23</f>
        <v>44867</v>
      </c>
      <c r="J7" s="11">
        <f>sample!H23</f>
        <v>44874</v>
      </c>
      <c r="K7" s="11">
        <f>sample!B35</f>
        <v>44881</v>
      </c>
      <c r="L7" s="11">
        <f>sample!H35</f>
        <v>44888</v>
      </c>
    </row>
    <row r="8" spans="1:12" x14ac:dyDescent="0.25">
      <c r="A8" s="2"/>
      <c r="B8" s="2">
        <v>7</v>
      </c>
      <c r="C8" s="2">
        <v>7</v>
      </c>
      <c r="I8" s="11">
        <f>sample!B24</f>
        <v>44868</v>
      </c>
      <c r="J8" s="11">
        <f>sample!H24</f>
        <v>44875</v>
      </c>
      <c r="K8" s="11">
        <f>sample!B36</f>
        <v>44882</v>
      </c>
      <c r="L8" s="11">
        <f>sample!H36</f>
        <v>44889</v>
      </c>
    </row>
    <row r="9" spans="1:12" x14ac:dyDescent="0.25">
      <c r="A9" s="2"/>
      <c r="B9" s="2">
        <v>8</v>
      </c>
      <c r="C9" s="2">
        <v>8</v>
      </c>
      <c r="I9" s="11"/>
    </row>
    <row r="10" spans="1:12" x14ac:dyDescent="0.25">
      <c r="A10" s="2"/>
      <c r="B10" s="2">
        <v>9</v>
      </c>
      <c r="C10" s="2">
        <v>9</v>
      </c>
    </row>
    <row r="11" spans="1:12" x14ac:dyDescent="0.25">
      <c r="A11" s="2"/>
      <c r="B11" s="2">
        <v>10</v>
      </c>
      <c r="C11" s="2"/>
    </row>
    <row r="12" spans="1:12" x14ac:dyDescent="0.25">
      <c r="B12" s="2">
        <v>11</v>
      </c>
    </row>
    <row r="13" spans="1:12" x14ac:dyDescent="0.25">
      <c r="B13" s="2">
        <v>12</v>
      </c>
    </row>
    <row r="14" spans="1:12" x14ac:dyDescent="0.25">
      <c r="B14" s="2">
        <v>13</v>
      </c>
    </row>
    <row r="15" spans="1:12" x14ac:dyDescent="0.25">
      <c r="B15" s="2">
        <v>14</v>
      </c>
    </row>
    <row r="16" spans="1:12" x14ac:dyDescent="0.25">
      <c r="B16" s="2">
        <v>15</v>
      </c>
    </row>
    <row r="17" spans="2:2" x14ac:dyDescent="0.25">
      <c r="B17" s="2">
        <v>16</v>
      </c>
    </row>
    <row r="18" spans="2:2" x14ac:dyDescent="0.25">
      <c r="B18" s="2">
        <v>17</v>
      </c>
    </row>
    <row r="19" spans="2:2" x14ac:dyDescent="0.25">
      <c r="B19" s="2">
        <v>18</v>
      </c>
    </row>
    <row r="20" spans="2:2" x14ac:dyDescent="0.25">
      <c r="B20" s="2">
        <v>19</v>
      </c>
    </row>
    <row r="21" spans="2:2" x14ac:dyDescent="0.25">
      <c r="B21" s="2" t="s">
        <v>35</v>
      </c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sample!$C$33=$B$10</xm:f>
            <x14:dxf/>
          </x14:cfRule>
          <xm:sqref>H32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sample</vt:lpstr>
      <vt:lpstr>2</vt:lpstr>
      <vt:lpstr>data (2)</vt:lpstr>
      <vt:lpstr>data (3)</vt:lpstr>
      <vt:lpstr>data</vt:lpstr>
      <vt:lpstr>data2</vt:lpstr>
      <vt:lpstr>Datelist1</vt:lpstr>
      <vt:lpstr>Datelist2</vt:lpstr>
      <vt:lpstr>Datelist3</vt:lpstr>
      <vt:lpstr>Datelist4</vt:lpstr>
      <vt:lpstr>Datlist1</vt:lpstr>
      <vt:lpstr>dddd</vt:lpstr>
      <vt:lpstr>Lec</vt:lpstr>
      <vt:lpstr>Lecc</vt:lpstr>
      <vt:lpstr>data2!lecTheory</vt:lpstr>
      <vt:lpstr>list1</vt:lpstr>
      <vt:lpstr>list2</vt:lpstr>
      <vt:lpstr>list3</vt:lpstr>
      <vt:lpstr>list4</vt:lpstr>
      <vt:lpstr>'2'!Print_Area</vt:lpstr>
      <vt:lpstr>sample!Print_Area</vt:lpstr>
      <vt:lpstr>theory</vt:lpstr>
      <vt:lpstr>اااا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2023-05-22T07:36:11Z</dcterms:modified>
</cp:coreProperties>
</file>