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filterPrivacy="1" codeName="ThisWorkbook" defaultThemeVersion="124226"/>
  <xr:revisionPtr revIDLastSave="0" documentId="8_{D57EFD57-A13E-934D-9A74-763A51095EB9}" xr6:coauthVersionLast="47" xr6:coauthVersionMax="47" xr10:uidLastSave="{00000000-0000-0000-0000-000000000000}"/>
  <bookViews>
    <workbookView xWindow="0" yWindow="460" windowWidth="25600" windowHeight="14440" tabRatio="925" activeTab="1" xr2:uid="{00000000-000D-0000-FFFF-FFFF00000000}"/>
  </bookViews>
  <sheets>
    <sheet name="sample" sheetId="1" state="hidden" r:id="rId1"/>
    <sheet name="2-2022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definedNames>
    <definedName name="_xlnm._FilterDatabase" localSheetId="1" hidden="1">'2-2022'!$I$31:$J$37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'2-2022'!$A$1:$K$70</definedName>
    <definedName name="_xlnm.Print_Area" localSheetId="0">sample!$A$1:$K$54</definedName>
    <definedName name="theory">data!$C$2:$C$9</definedName>
    <definedName name="اااا">'data (2)'!$C$2:$C$9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86" l="1"/>
  <c r="E33" i="86"/>
  <c r="E34" i="86"/>
  <c r="E35" i="86"/>
  <c r="E36" i="86"/>
  <c r="E37" i="86"/>
  <c r="E38" i="86"/>
  <c r="K20" i="86"/>
  <c r="K21" i="86"/>
  <c r="K22" i="86"/>
  <c r="K23" i="86"/>
  <c r="K24" i="86"/>
  <c r="K25" i="86"/>
  <c r="K26" i="86"/>
  <c r="E20" i="86"/>
  <c r="E21" i="86"/>
  <c r="E22" i="86"/>
  <c r="E23" i="86"/>
  <c r="E24" i="86"/>
  <c r="E25" i="86"/>
  <c r="E26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B20" i="1"/>
  <c r="B21" i="1" s="1"/>
  <c r="B22" i="1" s="1"/>
  <c r="B23" i="1" s="1"/>
  <c r="B24" i="1" s="1"/>
  <c r="I44" i="86"/>
  <c r="I42" i="1"/>
  <c r="E31" i="86"/>
  <c r="K31" i="86"/>
  <c r="K32" i="86"/>
  <c r="K33" i="86"/>
  <c r="K34" i="86"/>
  <c r="K35" i="86"/>
  <c r="K36" i="86"/>
  <c r="K19" i="86"/>
  <c r="E19" i="86"/>
  <c r="D53" i="86" l="1"/>
  <c r="A53" i="86"/>
  <c r="E67" i="86"/>
  <c r="G69" i="86" s="1"/>
  <c r="G65" i="86"/>
  <c r="E65" i="86"/>
  <c r="E63" i="86"/>
  <c r="E62" i="86"/>
  <c r="F61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K39" i="86"/>
  <c r="I39" i="86"/>
  <c r="E39" i="86"/>
  <c r="C39" i="86"/>
  <c r="K38" i="86"/>
  <c r="K37" i="86"/>
  <c r="K27" i="86"/>
  <c r="I27" i="86"/>
  <c r="E27" i="86"/>
  <c r="C27" i="86"/>
  <c r="B19" i="86"/>
  <c r="B20" i="86" s="1"/>
  <c r="B21" i="86" s="1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H31" i="86" s="1"/>
  <c r="H32" i="86" s="1"/>
  <c r="H33" i="86" s="1"/>
  <c r="H34" i="86" s="1"/>
  <c r="H35" i="86" s="1"/>
  <c r="H36" i="86" s="1"/>
  <c r="I3" i="86"/>
  <c r="I5" i="86" s="1"/>
  <c r="E66" i="86" s="1"/>
  <c r="J2" i="86"/>
  <c r="G61" i="86" s="1"/>
  <c r="G2" i="86"/>
  <c r="H61" i="86" s="1"/>
  <c r="I3" i="47"/>
  <c r="I4" i="47"/>
  <c r="I5" i="47"/>
  <c r="I6" i="47"/>
  <c r="A51" i="1"/>
  <c r="I7" i="47"/>
  <c r="E27" i="1"/>
  <c r="K39" i="1"/>
  <c r="E39" i="1"/>
  <c r="K27" i="1"/>
  <c r="I3" i="1"/>
  <c r="I5" i="1" s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 l="1"/>
  <c r="I43" i="1"/>
  <c r="G41" i="1"/>
  <c r="A41" i="1"/>
  <c r="I45" i="86"/>
  <c r="J69" i="86" s="1"/>
  <c r="A44" i="86"/>
  <c r="A43" i="86"/>
  <c r="G43" i="86"/>
  <c r="I69" i="86"/>
  <c r="E68" i="86"/>
  <c r="I4" i="2"/>
  <c r="I5" i="2"/>
  <c r="I6" i="2" l="1"/>
  <c r="I7" i="2" l="1"/>
  <c r="H19" i="1" l="1"/>
  <c r="I8" i="2"/>
  <c r="H20" i="1" l="1"/>
  <c r="J3" i="2"/>
  <c r="H21" i="1" l="1"/>
  <c r="J4" i="2"/>
  <c r="H22" i="1" l="1"/>
  <c r="J5" i="2"/>
  <c r="J6" i="2" l="1"/>
  <c r="H23" i="1"/>
  <c r="H24" i="1" l="1"/>
  <c r="J7" i="2"/>
  <c r="J8" i="2" l="1"/>
  <c r="B31" i="1"/>
  <c r="B32" i="1" l="1"/>
  <c r="K3" i="2"/>
  <c r="K4" i="2" l="1"/>
  <c r="B33" i="1"/>
  <c r="B34" i="1" l="1"/>
  <c r="K5" i="2"/>
  <c r="K6" i="2" l="1"/>
  <c r="B35" i="1"/>
  <c r="B36" i="1" l="1"/>
  <c r="K7" i="2"/>
  <c r="K8" i="2" l="1"/>
  <c r="H31" i="1"/>
  <c r="L3" i="2" l="1"/>
  <c r="H32" i="1"/>
  <c r="L4" i="2" l="1"/>
  <c r="H33" i="1"/>
  <c r="L5" i="2" l="1"/>
  <c r="H34" i="1"/>
  <c r="H35" i="1" l="1"/>
  <c r="L6" i="2"/>
  <c r="L7" i="2" l="1"/>
  <c r="H36" i="1"/>
  <c r="L8" i="2" s="1"/>
</calcChain>
</file>

<file path=xl/sharedStrings.xml><?xml version="1.0" encoding="utf-8"?>
<sst xmlns="http://schemas.openxmlformats.org/spreadsheetml/2006/main" count="257" uniqueCount="89">
  <si>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</si>
  <si>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</si>
  <si>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</si>
  <si>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</si>
  <si>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</si>
  <si>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</si>
  <si>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</si>
  <si>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</si>
  <si>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</si>
  <si>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</si>
  <si>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</si>
  <si>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</si>
  <si>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</si>
  <si>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</si>
  <si>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</si>
  <si>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</si>
  <si>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</si>
  <si>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</si>
  <si>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</si>
  <si>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</si>
  <si>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</si>
  <si>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</si>
  <si>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</si>
  <si>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</si>
  <si>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</si>
  <si>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</si>
  <si>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</si>
  <si>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</si>
  <si>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</si>
  <si>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</si>
  <si>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</si>
  <si>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</si>
  <si>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</si>
  <si>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</si>
  <si>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</si>
  <si>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</si>
  <si>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</si>
  <si>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</si>
  <si>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</si>
  <si>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</si>
  <si>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</si>
  <si>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</si>
  <si>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</si>
  <si>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</si>
  <si>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</si>
  <si>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</si>
  <si>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</si>
  <si>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</si>
  <si>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</si>
  <si>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</si>
  <si>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</si>
  <si>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</si>
  <si>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</si>
  <si>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</si>
  <si>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</si>
  <si>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</si>
  <si>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</si>
  <si>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</si>
  <si>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</si>
  <si>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</si>
  <si>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</si>
  <si>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</si>
  <si>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</si>
  <si>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</si>
  <si>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</si>
  <si>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</si>
  <si>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</si>
  <si>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</si>
  <si>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</si>
  <si>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</si>
  <si>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</si>
  <si>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</si>
  <si>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</si>
  <si>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</si>
  <si>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</si>
  <si>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</si>
  <si>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</si>
  <si>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</si>
  <si>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</si>
  <si>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2022</t>
  </si>
  <si>
    <t>digital com.</t>
  </si>
  <si>
    <t>optical net.</t>
  </si>
  <si>
    <t>optical network</t>
  </si>
  <si>
    <t>analog communican lab.</t>
  </si>
  <si>
    <t>analog com.</t>
  </si>
  <si>
    <t xml:space="preserve">digital communication </t>
  </si>
  <si>
    <t xml:space="preserve">analog communican </t>
  </si>
  <si>
    <t>بەسود محمد رسول</t>
  </si>
  <si>
    <t xml:space="preserve">لیّژنەی کۆشک و کافتریا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</si>
</sst>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0.0"/>
    <numFmt numFmtId="166" formatCode="[$-10484]dd/mm/yyyy;@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8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59264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2"/>
  <sheetViews>
    <sheetView rightToLeft="1" view="pageBreakPreview" zoomScaleNormal="100" zoomScaleSheetLayoutView="100" workbookViewId="0">
      <selection activeCell="P7" sqref="P7"/>
    </sheetView>
  </sheetViews>
  <sheetFormatPr baseColWidth="10" defaultColWidth="6.5" defaultRowHeight="16"/>
  <cols>
    <col min="1" max="11" width="10.33203125" style="42" customWidth="1"/>
    <col min="12" max="16384" width="6.5" style="1"/>
  </cols>
  <sheetData>
    <row r="1" spans="1:30" ht="14.25" customHeight="1">
      <c r="A1" s="94" t="s">
        <v>0</v>
      </c>
      <c r="B1" s="94"/>
      <c r="C1" s="94"/>
      <c r="D1" s="29"/>
      <c r="E1" s="29"/>
      <c r="F1" s="29"/>
      <c r="G1" s="29"/>
      <c r="H1" s="97" t="s">
        <v>2</v>
      </c>
      <c r="I1" s="97"/>
      <c r="J1" s="97"/>
      <c r="K1" s="97"/>
    </row>
    <row r="2" spans="1:30" ht="14.25" customHeight="1">
      <c r="A2" s="94" t="s">
        <v>1</v>
      </c>
      <c r="B2" s="94"/>
      <c r="C2" s="29"/>
      <c r="D2" s="29"/>
      <c r="E2" s="29"/>
      <c r="F2" s="29"/>
      <c r="G2" s="81" t="s">
        <v>79</v>
      </c>
      <c r="H2" s="81"/>
      <c r="I2" s="29" t="s">
        <v>20</v>
      </c>
      <c r="J2" s="29">
        <v>2</v>
      </c>
    </row>
    <row r="3" spans="1:30" ht="14.25" customHeight="1">
      <c r="A3" s="94" t="s">
        <v>55</v>
      </c>
      <c r="B3" s="94"/>
      <c r="C3" s="29"/>
      <c r="D3" s="29"/>
      <c r="E3" s="29"/>
      <c r="F3" s="29"/>
      <c r="G3" s="81" t="s">
        <v>3</v>
      </c>
      <c r="H3" s="81"/>
      <c r="I3" s="29">
        <f>IF(C5=data!A3,12,IF(C5=data!A4,10,IF(C5=data!A5,8,IF(C5=data!A2,14,IF(C5=data!A1,16,6)))))</f>
        <v>6</v>
      </c>
    </row>
    <row r="4" spans="1:30" ht="14.25" customHeight="1">
      <c r="A4" s="87" t="s">
        <v>33</v>
      </c>
      <c r="B4" s="87"/>
      <c r="C4" s="94" t="s">
        <v>61</v>
      </c>
      <c r="D4" s="94"/>
      <c r="E4" s="29"/>
      <c r="F4" s="29"/>
      <c r="G4" s="81" t="s">
        <v>4</v>
      </c>
      <c r="H4" s="81"/>
      <c r="I4" s="29">
        <v>0</v>
      </c>
      <c r="J4" s="100"/>
      <c r="K4" s="100"/>
    </row>
    <row r="5" spans="1:30" ht="16.5" customHeight="1" thickBot="1">
      <c r="A5" s="88" t="s">
        <v>34</v>
      </c>
      <c r="B5" s="88"/>
      <c r="C5" s="95" t="s">
        <v>32</v>
      </c>
      <c r="D5" s="95"/>
      <c r="E5" s="29"/>
      <c r="F5" s="29"/>
      <c r="G5" s="98" t="s">
        <v>5</v>
      </c>
      <c r="H5" s="98"/>
      <c r="I5" s="29">
        <f>IF(I3-I4&gt;=0, I3-I4,0)</f>
        <v>6</v>
      </c>
      <c r="N5" s="99"/>
      <c r="O5" s="99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ht="18" thickTop="1" thickBot="1">
      <c r="A6" s="106" t="s">
        <v>62</v>
      </c>
      <c r="B6" s="107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6"/>
      <c r="O6" s="96"/>
      <c r="P6" s="96"/>
      <c r="Q6" s="96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7" thickTop="1">
      <c r="A7" s="108" t="s">
        <v>47</v>
      </c>
      <c r="B7" s="109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A8" s="102" t="s">
        <v>6</v>
      </c>
      <c r="B8" s="103"/>
      <c r="C8" s="30"/>
      <c r="D8" s="30"/>
      <c r="E8" s="30"/>
      <c r="F8" s="30"/>
      <c r="G8" s="30"/>
      <c r="H8" s="30"/>
      <c r="I8" s="30"/>
      <c r="J8" s="30"/>
      <c r="K8" s="30"/>
      <c r="N8" s="96"/>
      <c r="O8" s="96"/>
      <c r="P8" s="96"/>
      <c r="Q8" s="96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0">
      <c r="A9" s="102" t="s">
        <v>7</v>
      </c>
      <c r="B9" s="103"/>
      <c r="C9" s="30"/>
      <c r="D9" s="30"/>
      <c r="E9" s="30"/>
      <c r="F9" s="30"/>
      <c r="G9" s="30"/>
      <c r="H9" s="30"/>
      <c r="I9" s="30"/>
      <c r="J9" s="30"/>
      <c r="K9" s="30"/>
      <c r="N9" s="96"/>
      <c r="O9" s="96"/>
      <c r="P9" s="96"/>
      <c r="Q9" s="96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>
      <c r="A10" s="102" t="s">
        <v>8</v>
      </c>
      <c r="B10" s="103"/>
      <c r="C10" s="30"/>
      <c r="D10" s="30"/>
      <c r="E10" s="30"/>
      <c r="F10" s="30"/>
      <c r="G10" s="30"/>
      <c r="H10" s="30"/>
      <c r="I10" s="30"/>
      <c r="J10" s="30"/>
      <c r="K10" s="30"/>
      <c r="N10" s="96"/>
      <c r="O10" s="96"/>
      <c r="P10" s="96"/>
      <c r="Q10" s="96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>
      <c r="A11" s="102" t="s">
        <v>9</v>
      </c>
      <c r="B11" s="103"/>
      <c r="C11" s="30"/>
      <c r="D11" s="30"/>
      <c r="E11" s="30"/>
      <c r="F11" s="30"/>
      <c r="G11" s="30"/>
      <c r="H11" s="30"/>
      <c r="I11" s="30"/>
      <c r="J11" s="30"/>
      <c r="K11" s="30"/>
    </row>
    <row r="12" spans="1:30">
      <c r="A12" s="102" t="s">
        <v>10</v>
      </c>
      <c r="B12" s="103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8" thickTop="1" thickBot="1">
      <c r="A14" s="104" t="s">
        <v>42</v>
      </c>
      <c r="B14" s="104"/>
      <c r="C14" s="43" t="s">
        <v>43</v>
      </c>
      <c r="D14" s="105"/>
      <c r="E14" s="105"/>
      <c r="F14" s="105"/>
      <c r="G14" s="105"/>
      <c r="H14" s="105"/>
      <c r="I14" s="105"/>
      <c r="J14" s="105"/>
      <c r="K14" s="105"/>
    </row>
    <row r="15" spans="1:30" ht="18" thickTop="1" thickBot="1">
      <c r="A15" s="104"/>
      <c r="B15" s="104"/>
      <c r="C15" s="43" t="s">
        <v>44</v>
      </c>
      <c r="D15" s="105"/>
      <c r="E15" s="105"/>
      <c r="F15" s="105"/>
      <c r="G15" s="105"/>
      <c r="H15" s="105"/>
      <c r="I15" s="105"/>
      <c r="J15" s="105"/>
      <c r="K15" s="105"/>
    </row>
    <row r="16" spans="1:30" ht="6" customHeight="1" thickTop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8" thickTop="1" thickBot="1">
      <c r="A17" s="91" t="s">
        <v>11</v>
      </c>
      <c r="B17" s="92"/>
      <c r="C17" s="92"/>
      <c r="D17" s="92"/>
      <c r="E17" s="93"/>
      <c r="F17" s="35"/>
      <c r="G17" s="91" t="s">
        <v>12</v>
      </c>
      <c r="H17" s="92"/>
      <c r="I17" s="92"/>
      <c r="J17" s="92"/>
      <c r="K17" s="93"/>
    </row>
    <row r="18" spans="1:19" ht="37" thickTop="1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>
      <c r="A19" s="5" t="s">
        <v>46</v>
      </c>
      <c r="B19" s="18">
        <v>44590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44597</v>
      </c>
      <c r="I19" s="23"/>
      <c r="J19" s="22"/>
      <c r="K19" s="15" t="str">
        <f>IF(I19=data!B10,"",IF((I19+J19)&lt;&gt;0,(I19+J19), ""))</f>
        <v/>
      </c>
      <c r="S19" s="12"/>
    </row>
    <row r="20" spans="1:19" ht="14.25" customHeight="1">
      <c r="A20" s="5" t="s">
        <v>6</v>
      </c>
      <c r="B20" s="18">
        <f t="shared" ref="B20:B23" si="0">B19+1</f>
        <v>44591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44598</v>
      </c>
      <c r="I20" s="23"/>
      <c r="J20" s="22"/>
      <c r="K20" s="15" t="str">
        <f>IF(I20=data!B11,"",IF((I20+J20)&lt;&gt;0,(I20+J20), ""))</f>
        <v/>
      </c>
    </row>
    <row r="21" spans="1:19" ht="14.25" customHeight="1">
      <c r="A21" s="5" t="s">
        <v>7</v>
      </c>
      <c r="B21" s="18">
        <f>B20+1</f>
        <v>44592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44599</v>
      </c>
      <c r="I21" s="23"/>
      <c r="J21" s="22"/>
      <c r="K21" s="15" t="str">
        <f>IF(I21=data!B12,"",IF((I21+J21)&lt;&gt;0,(I21+J21), ""))</f>
        <v/>
      </c>
    </row>
    <row r="22" spans="1:19" ht="14.25" customHeight="1">
      <c r="A22" s="5" t="s">
        <v>8</v>
      </c>
      <c r="B22" s="18">
        <f t="shared" si="0"/>
        <v>44593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44600</v>
      </c>
      <c r="I22" s="23"/>
      <c r="J22" s="22"/>
      <c r="K22" s="15" t="str">
        <f>IF(I22=data!B13,"",IF((I22+J22)&lt;&gt;0,(I22+J22), ""))</f>
        <v/>
      </c>
    </row>
    <row r="23" spans="1:19" ht="14.25" customHeight="1">
      <c r="A23" s="5" t="s">
        <v>9</v>
      </c>
      <c r="B23" s="18">
        <f t="shared" si="0"/>
        <v>44594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44601</v>
      </c>
      <c r="I23" s="23"/>
      <c r="J23" s="22"/>
      <c r="K23" s="15" t="str">
        <f>IF(I23=data!B14,"",IF((I23+J23)&lt;&gt;0,(I23+J23), ""))</f>
        <v/>
      </c>
    </row>
    <row r="24" spans="1:19" ht="14.25" customHeight="1">
      <c r="A24" s="5" t="s">
        <v>10</v>
      </c>
      <c r="B24" s="18">
        <f>B23+1</f>
        <v>44595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44602</v>
      </c>
      <c r="I24" s="23"/>
      <c r="J24" s="22"/>
      <c r="K24" s="15" t="str">
        <f>IF(I24=data!B15,"",IF((I24+J24)&lt;&gt;0,(I24+J24), ""))</f>
        <v/>
      </c>
    </row>
    <row r="25" spans="1:19" ht="26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23"/>
      <c r="J25" s="22"/>
      <c r="K25" s="15" t="str">
        <f>IF(I25=data!B16,"",IF((I25+J25)&lt;&gt;0,(I25+J25), ""))</f>
        <v/>
      </c>
    </row>
    <row r="26" spans="1:19" ht="24" customHeight="1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7" thickBot="1">
      <c r="A27" s="26" t="s">
        <v>15</v>
      </c>
      <c r="B27" s="27"/>
      <c r="C27" s="89" t="str">
        <f xml:space="preserve"> "="   &amp; IF(SUM(D19:D26)&lt;&gt;0,SUM(D19:D26),0 )  &amp; "+"  &amp;  IF(SUM(C19:C26)&lt;&gt;0,SUM(C19:C26),0 )</f>
        <v>=0+0</v>
      </c>
      <c r="D27" s="90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89" t="str">
        <f xml:space="preserve"> "="   &amp;  IF(SUM(J19:J26)&lt;&gt;0,SUM(J19:J26),0 )  &amp; "+"  &amp;  IF(SUM(I19:I26)&lt;&gt;0,SUM(I19:I26),0 )</f>
        <v>=0+0</v>
      </c>
      <c r="J27" s="90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8" thickTop="1" thickBot="1">
      <c r="A29" s="91" t="s">
        <v>16</v>
      </c>
      <c r="B29" s="92"/>
      <c r="C29" s="92"/>
      <c r="D29" s="92"/>
      <c r="E29" s="93"/>
      <c r="F29" s="35"/>
      <c r="G29" s="91" t="s">
        <v>17</v>
      </c>
      <c r="H29" s="92"/>
      <c r="I29" s="92"/>
      <c r="J29" s="92"/>
      <c r="K29" s="93"/>
    </row>
    <row r="30" spans="1:19" ht="37" thickTop="1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>
      <c r="A31" s="5" t="s">
        <v>46</v>
      </c>
      <c r="B31" s="18">
        <f>H24+2</f>
        <v>44604</v>
      </c>
      <c r="C31" s="23"/>
      <c r="D31" s="22"/>
      <c r="E31" s="15" t="str">
        <f>IF(C31=data!B10,"",IF((C31+D31)&lt;&gt;0,(C31+D31), ""))</f>
        <v/>
      </c>
      <c r="F31" s="37"/>
      <c r="G31" s="5" t="s">
        <v>46</v>
      </c>
      <c r="H31" s="18">
        <f>B36+2</f>
        <v>44611</v>
      </c>
      <c r="I31" s="23"/>
      <c r="J31" s="22"/>
      <c r="K31" s="15" t="str">
        <f>IF(I31=data!B10,"",IF((I31+J31)&lt;&gt;0,(I31+J31), ""))</f>
        <v/>
      </c>
    </row>
    <row r="32" spans="1:19" ht="15" customHeight="1">
      <c r="A32" s="5" t="s">
        <v>6</v>
      </c>
      <c r="B32" s="18">
        <f>B31+1</f>
        <v>44605</v>
      </c>
      <c r="C32" s="23"/>
      <c r="D32" s="22"/>
      <c r="E32" s="15" t="str">
        <f>IF(C32=data!B11,"",IF((C32+D32)&lt;&gt;0,(C32+D32), ""))</f>
        <v/>
      </c>
      <c r="F32" s="35"/>
      <c r="G32" s="5" t="s">
        <v>6</v>
      </c>
      <c r="H32" s="18">
        <f>H31+1</f>
        <v>44612</v>
      </c>
      <c r="I32" s="16"/>
      <c r="J32" s="17"/>
      <c r="K32" s="15" t="str">
        <f>IF(I32=data!B10,"",IF((I32+J32)&lt;&gt;0,(I32+J32), ""))</f>
        <v/>
      </c>
    </row>
    <row r="33" spans="1:11" ht="15" customHeight="1">
      <c r="A33" s="5" t="s">
        <v>7</v>
      </c>
      <c r="B33" s="18">
        <f t="shared" ref="B33:B36" si="2">B32+1</f>
        <v>44606</v>
      </c>
      <c r="C33" s="23"/>
      <c r="D33" s="2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44613</v>
      </c>
      <c r="I33" s="16"/>
      <c r="J33" s="17"/>
      <c r="K33" s="15" t="str">
        <f>IF(I33=data!B10,"",IF((I33+J33)&lt;&gt;0,(I33+J33), ""))</f>
        <v/>
      </c>
    </row>
    <row r="34" spans="1:11" ht="15" customHeight="1">
      <c r="A34" s="5" t="s">
        <v>8</v>
      </c>
      <c r="B34" s="18">
        <f t="shared" si="2"/>
        <v>44607</v>
      </c>
      <c r="C34" s="23"/>
      <c r="D34" s="2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44614</v>
      </c>
      <c r="I34" s="16"/>
      <c r="J34" s="17"/>
      <c r="K34" s="15" t="str">
        <f>IF(I34=data!B10,"",IF((I34+J34)&lt;&gt;0,(I34+J34), ""))</f>
        <v/>
      </c>
    </row>
    <row r="35" spans="1:11" ht="15" customHeight="1">
      <c r="A35" s="5" t="s">
        <v>9</v>
      </c>
      <c r="B35" s="18">
        <f t="shared" si="2"/>
        <v>44608</v>
      </c>
      <c r="C35" s="23"/>
      <c r="D35" s="2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44615</v>
      </c>
      <c r="I35" s="16"/>
      <c r="J35" s="17"/>
      <c r="K35" s="15" t="str">
        <f>IF(I35=data!B10,"",IF((I35+J35)&lt;&gt;0,(I35+J35), ""))</f>
        <v/>
      </c>
    </row>
    <row r="36" spans="1:11" ht="15" customHeight="1">
      <c r="A36" s="5" t="s">
        <v>10</v>
      </c>
      <c r="B36" s="18">
        <f t="shared" si="2"/>
        <v>44609</v>
      </c>
      <c r="C36" s="23"/>
      <c r="D36" s="2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44616</v>
      </c>
      <c r="I36" s="16"/>
      <c r="J36" s="17"/>
      <c r="K36" s="15" t="str">
        <f>IF(I36=data!B10,"",IF((I36+J36)&lt;&gt;0,(I36+J36), ""))</f>
        <v/>
      </c>
    </row>
    <row r="37" spans="1:11" ht="21.75" customHeight="1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>
      <c r="A39" s="26" t="s">
        <v>15</v>
      </c>
      <c r="B39" s="27"/>
      <c r="C39" s="89" t="str">
        <f xml:space="preserve"> "="   &amp; IF(SUM(D31:D38)&lt;&gt;0,SUM(D31:D38),0 )  &amp; "+"&amp;  IF(SUM(C31:C38)&lt;&gt;0,SUM(C31:C38),0 )</f>
        <v>=0+0</v>
      </c>
      <c r="D39" s="90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89" t="str">
        <f xml:space="preserve"> "="   &amp; IF(SUM(J31:J38)&lt;&gt;0,SUM(J31:J38),0 )  &amp; "+"&amp;  IF(SUM(I31:I38)&lt;&gt;0,SUM(I31:I38),0 )</f>
        <v>=0+0</v>
      </c>
      <c r="J39" s="90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7" thickBot="1">
      <c r="A41" s="87" t="str">
        <f>"کۆی گشتی کاتژمێرەکان :  [" &amp; SUM(E39,K39,E27,K27) &amp; "] کاتژمێر"</f>
        <v>کۆی گشتی کاتژمێرەکان :  [0] کاتژمێر</v>
      </c>
      <c r="B41" s="87"/>
      <c r="C41" s="87"/>
      <c r="D41" s="31"/>
      <c r="E41" s="31"/>
      <c r="G41" s="88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88"/>
      <c r="I41" s="88"/>
      <c r="J41" s="88"/>
      <c r="K41" s="31"/>
    </row>
    <row r="42" spans="1:11" ht="18" thickTop="1" thickBot="1">
      <c r="A42" s="87" t="str">
        <f>"کۆی کاتژمێرەکانی نیساب :[" &amp;IF(E27=0,0,I5)+IF(K27=0,0,I5)+IF(E39=0,0,I5)+IF(K39=0,0,I5) &amp; "] کاتژمێر"</f>
        <v>کۆی کاتژمێرەکانی نیساب :[0] کاتژمێر</v>
      </c>
      <c r="B42" s="87"/>
      <c r="C42" s="87"/>
      <c r="D42" s="31"/>
      <c r="E42" s="31"/>
      <c r="G42" s="83" t="s">
        <v>57</v>
      </c>
      <c r="H42" s="84"/>
      <c r="I42" s="45">
        <f>IF(C5=data!A3,4500,IF(C5=data!A4,5500,IF(C5=data!A5,6500,IF(C5=data!A2,3000,IF(C5=data!A1,3000,7500)))))</f>
        <v>7500</v>
      </c>
      <c r="J42" s="44" t="s">
        <v>56</v>
      </c>
    </row>
    <row r="43" spans="1:11" ht="18" thickTop="1" thickBot="1">
      <c r="A43" s="38"/>
      <c r="B43" s="38"/>
      <c r="C43" s="38"/>
      <c r="D43" s="38"/>
      <c r="E43" s="31"/>
      <c r="G43" s="85" t="s">
        <v>26</v>
      </c>
      <c r="H43" s="86"/>
      <c r="I43" s="46">
        <f>I42*(SUM(E39,K39,E27,K27) - (IF(E27=0,0,I5)+IF(K27=0,0,I5)+IF(E39=0,0,I5)+IF(K39=0,0,I5)))</f>
        <v>0</v>
      </c>
      <c r="J43" s="44" t="s">
        <v>56</v>
      </c>
    </row>
    <row r="44" spans="1:11" ht="44.25" customHeight="1" thickTop="1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>
      <c r="A45" s="82" t="s">
        <v>48</v>
      </c>
      <c r="B45" s="82"/>
      <c r="C45" s="82"/>
      <c r="D45" s="80" t="s">
        <v>58</v>
      </c>
      <c r="E45" s="80"/>
      <c r="F45" s="80"/>
      <c r="G45" s="80"/>
      <c r="H45" s="82" t="s">
        <v>38</v>
      </c>
      <c r="I45" s="82"/>
      <c r="J45" s="82"/>
      <c r="K45" s="40"/>
    </row>
    <row r="46" spans="1:11">
      <c r="A46" s="82" t="s">
        <v>27</v>
      </c>
      <c r="B46" s="82"/>
      <c r="C46" s="82"/>
      <c r="D46" s="80" t="s">
        <v>59</v>
      </c>
      <c r="E46" s="80"/>
      <c r="F46" s="80"/>
      <c r="G46" s="80"/>
      <c r="H46" s="82" t="s">
        <v>39</v>
      </c>
      <c r="I46" s="82"/>
      <c r="J46" s="82"/>
      <c r="K46" s="40"/>
    </row>
    <row r="47" spans="1:11" ht="33" customHeight="1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>
      <c r="K48" s="40"/>
    </row>
    <row r="49" spans="1:11" ht="14.25" customHeight="1">
      <c r="K49" s="40"/>
    </row>
    <row r="50" spans="1:11">
      <c r="A50" s="41"/>
      <c r="B50" s="41"/>
      <c r="C50" s="41"/>
      <c r="H50" s="41"/>
      <c r="I50" s="41"/>
      <c r="J50" s="41"/>
      <c r="K50" s="41"/>
    </row>
    <row r="51" spans="1:11">
      <c r="A51" s="82" t="str">
        <f>C4</f>
        <v>name</v>
      </c>
      <c r="B51" s="82"/>
      <c r="C51" s="82"/>
      <c r="D51" s="80" t="s">
        <v>78</v>
      </c>
      <c r="E51" s="80"/>
      <c r="F51" s="80"/>
      <c r="G51" s="80"/>
      <c r="H51" s="82" t="s">
        <v>28</v>
      </c>
      <c r="I51" s="82"/>
      <c r="J51" s="82"/>
      <c r="K51" s="41"/>
    </row>
    <row r="52" spans="1:11">
      <c r="A52" s="82" t="s">
        <v>40</v>
      </c>
      <c r="B52" s="82"/>
      <c r="C52" s="82"/>
      <c r="D52" s="80" t="s">
        <v>60</v>
      </c>
      <c r="E52" s="80"/>
      <c r="F52" s="80"/>
      <c r="G52" s="80"/>
      <c r="H52" s="82" t="s">
        <v>41</v>
      </c>
      <c r="I52" s="82"/>
      <c r="J52" s="82"/>
    </row>
  </sheetData>
  <mergeCells count="88">
    <mergeCell ref="A6:B6"/>
    <mergeCell ref="A7:B7"/>
    <mergeCell ref="A8:B8"/>
    <mergeCell ref="A9:B9"/>
    <mergeCell ref="A10:B10"/>
    <mergeCell ref="A11:B11"/>
    <mergeCell ref="A12:B12"/>
    <mergeCell ref="A17:E17"/>
    <mergeCell ref="A14:B15"/>
    <mergeCell ref="D14:K14"/>
    <mergeCell ref="D15:K15"/>
    <mergeCell ref="G17:K17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2:B2"/>
    <mergeCell ref="A1:C1"/>
    <mergeCell ref="A3:B3"/>
    <mergeCell ref="A4:B4"/>
    <mergeCell ref="A5:B5"/>
    <mergeCell ref="C5:D5"/>
    <mergeCell ref="C4:D4"/>
    <mergeCell ref="G41:J41"/>
    <mergeCell ref="C27:D27"/>
    <mergeCell ref="I27:J27"/>
    <mergeCell ref="C39:D39"/>
    <mergeCell ref="I39:J39"/>
    <mergeCell ref="A41:C41"/>
    <mergeCell ref="A29:E29"/>
    <mergeCell ref="G29:K29"/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</mergeCells>
  <phoneticPr fontId="21" type="noConversion"/>
  <dataValidations count="6">
    <dataValidation type="list" allowBlank="1" showInputMessage="1" showErrorMessage="1" sqref="E19:E26 D25:D26 J19:K26 J31:K38 D31:E38" xr:uid="{00000000-0002-0000-0000-000000000000}">
      <formula1>Lecc</formula1>
    </dataValidation>
    <dataValidation type="list" allowBlank="1" showInputMessage="1" showErrorMessage="1" sqref="B25:B26" xr:uid="{00000000-0002-0000-0000-000001000000}">
      <formula1>list1</formula1>
    </dataValidation>
    <dataValidation type="list" allowBlank="1" showInputMessage="1" showErrorMessage="1" sqref="H25:H26" xr:uid="{00000000-0002-0000-0000-000002000000}">
      <formula1>list2</formula1>
    </dataValidation>
    <dataValidation type="list" allowBlank="1" showInputMessage="1" showErrorMessage="1" sqref="B37:B38" xr:uid="{00000000-0002-0000-0000-000003000000}">
      <formula1>list3</formula1>
    </dataValidation>
    <dataValidation type="list" allowBlank="1" showInputMessage="1" showErrorMessage="1" sqref="H37:H38" xr:uid="{00000000-0002-0000-0000-000004000000}">
      <formula1>list4</formula1>
    </dataValidation>
    <dataValidation type="list" showInputMessage="1" showErrorMessage="1" sqref="D19:D24" xr:uid="{00000000-0002-0000-0000-000005000000}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data!$B$1:$B$10</xm:f>
          </x14:formula1>
          <xm:sqref>C25:C26 I19:I26 I31:I38 C31:C38</xm:sqref>
        </x14:dataValidation>
        <x14:dataValidation type="list" showInputMessage="1" showErrorMessage="1" xr:uid="{00000000-0002-0000-0000-000007000000}">
          <x14:formula1>
            <xm:f>data!$B$1:$B$10</xm:f>
          </x14:formula1>
          <xm:sqref>C19:C23</xm:sqref>
        </x14:dataValidation>
        <x14:dataValidation type="list" allowBlank="1" showInputMessage="1" showErrorMessage="1" xr:uid="{00000000-0002-0000-0000-000008000000}">
          <x14:formula1>
            <xm:f>data!$A$1:$A$6</xm:f>
          </x14:formula1>
          <xm:sqref>C5</xm:sqref>
        </x14:dataValidation>
        <x14:dataValidation type="list" allowBlank="1" showInputMessage="1" showErrorMessage="1" xr:uid="{00000000-0002-0000-0000-000009000000}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tabColor rgb="FF00B0F0"/>
  </sheetPr>
  <dimension ref="A1:AD70"/>
  <sheetViews>
    <sheetView rightToLeft="1" tabSelected="1" view="pageBreakPreview" zoomScale="130" zoomScaleNormal="100" zoomScaleSheetLayoutView="130" workbookViewId="0">
      <selection activeCell="H36" sqref="H36"/>
    </sheetView>
  </sheetViews>
  <sheetFormatPr baseColWidth="10" defaultColWidth="6.5" defaultRowHeight="16"/>
  <cols>
    <col min="1" max="1" width="9.5" style="52" customWidth="1"/>
    <col min="2" max="3" width="9.6640625" style="52" customWidth="1"/>
    <col min="4" max="4" width="9.83203125" style="52" customWidth="1"/>
    <col min="5" max="5" width="9.1640625" style="52" customWidth="1"/>
    <col min="6" max="6" width="7.6640625" style="52" customWidth="1"/>
    <col min="7" max="7" width="10.5" style="52" customWidth="1"/>
    <col min="8" max="9" width="9.5" style="52" customWidth="1"/>
    <col min="10" max="10" width="9.33203125" style="52" customWidth="1"/>
    <col min="11" max="11" width="9" style="52" customWidth="1"/>
    <col min="12" max="16384" width="6.5" style="1"/>
  </cols>
  <sheetData>
    <row r="1" spans="1:30" ht="14.25" customHeight="1">
      <c r="A1" s="94" t="s">
        <v>0</v>
      </c>
      <c r="B1" s="94"/>
      <c r="C1" s="94"/>
      <c r="D1" s="48"/>
      <c r="E1" s="48"/>
      <c r="F1" s="48"/>
      <c r="G1" s="48"/>
      <c r="H1" s="97" t="s">
        <v>2</v>
      </c>
      <c r="I1" s="97"/>
      <c r="J1" s="97"/>
      <c r="K1" s="97"/>
    </row>
    <row r="2" spans="1:30" ht="14.25" customHeight="1">
      <c r="A2" s="94" t="s">
        <v>1</v>
      </c>
      <c r="B2" s="94"/>
      <c r="C2" s="48"/>
      <c r="D2" s="48"/>
      <c r="E2" s="48"/>
      <c r="F2" s="48"/>
      <c r="G2" s="81" t="str">
        <f>sample!G2</f>
        <v>سالى: 2022</v>
      </c>
      <c r="H2" s="81"/>
      <c r="I2" s="48" t="s">
        <v>20</v>
      </c>
      <c r="J2" s="48">
        <f>sample!J2</f>
        <v>2</v>
      </c>
    </row>
    <row r="3" spans="1:30" ht="14.25" customHeight="1">
      <c r="A3" s="94" t="s">
        <v>55</v>
      </c>
      <c r="B3" s="94"/>
      <c r="C3" s="48"/>
      <c r="D3" s="48"/>
      <c r="E3" s="48"/>
      <c r="F3" s="48"/>
      <c r="G3" s="81" t="s">
        <v>3</v>
      </c>
      <c r="H3" s="81"/>
      <c r="I3" s="48">
        <f>IF(C5='data (2)'!A3,12,IF(C5='data (2)'!A4,10,IF(C5='data (2)'!A5,8,IF(C5='data (2)'!A2,14,IF(C5='data (2)'!A1,16,6)))))</f>
        <v>12</v>
      </c>
    </row>
    <row r="4" spans="1:30" ht="14.25" customHeight="1">
      <c r="A4" s="87" t="s">
        <v>33</v>
      </c>
      <c r="B4" s="87"/>
      <c r="C4" s="129" t="s">
        <v>87</v>
      </c>
      <c r="D4" s="129"/>
      <c r="E4" s="48"/>
      <c r="F4" s="48"/>
      <c r="G4" s="81" t="s">
        <v>4</v>
      </c>
      <c r="H4" s="81"/>
      <c r="I4" s="48">
        <v>2</v>
      </c>
      <c r="J4" s="133" t="s">
        <v>88</v>
      </c>
      <c r="K4" s="133"/>
    </row>
    <row r="5" spans="1:30" ht="16.5" customHeight="1" thickBot="1">
      <c r="A5" s="130" t="s">
        <v>34</v>
      </c>
      <c r="B5" s="130"/>
      <c r="C5" s="131" t="s">
        <v>29</v>
      </c>
      <c r="D5" s="131"/>
      <c r="E5" s="48"/>
      <c r="F5" s="48"/>
      <c r="G5" s="132" t="s">
        <v>5</v>
      </c>
      <c r="H5" s="132"/>
      <c r="I5" s="48">
        <f>IF(I3-I4&gt;=0, I3-I4,0)</f>
        <v>10</v>
      </c>
      <c r="N5" s="99"/>
      <c r="O5" s="99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ht="16.5" customHeight="1" thickBot="1">
      <c r="A6" s="123" t="s">
        <v>62</v>
      </c>
      <c r="B6" s="123"/>
      <c r="C6" s="79" t="s">
        <v>21</v>
      </c>
      <c r="D6" s="79" t="s">
        <v>22</v>
      </c>
      <c r="E6" s="79" t="s">
        <v>23</v>
      </c>
      <c r="F6" s="79" t="s">
        <v>24</v>
      </c>
      <c r="G6" s="79" t="s">
        <v>25</v>
      </c>
      <c r="H6" s="79" t="s">
        <v>51</v>
      </c>
      <c r="I6" s="79" t="s">
        <v>52</v>
      </c>
      <c r="J6" s="79" t="s">
        <v>53</v>
      </c>
      <c r="K6" s="79" t="s">
        <v>54</v>
      </c>
      <c r="N6" s="96"/>
      <c r="O6" s="96"/>
      <c r="P6" s="96"/>
      <c r="Q6" s="96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2" customHeight="1" thickBot="1">
      <c r="A7" s="123" t="s">
        <v>47</v>
      </c>
      <c r="B7" s="124"/>
      <c r="C7" s="72"/>
      <c r="D7" s="72"/>
      <c r="E7" s="72"/>
      <c r="F7" s="72"/>
      <c r="G7" s="72"/>
      <c r="H7" s="72"/>
      <c r="I7" s="72"/>
      <c r="J7" s="72"/>
      <c r="K7" s="72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>
      <c r="A8" s="123" t="s">
        <v>6</v>
      </c>
      <c r="B8" s="124"/>
      <c r="C8" s="78" t="s">
        <v>80</v>
      </c>
      <c r="D8" s="127" t="s">
        <v>82</v>
      </c>
      <c r="E8" s="128"/>
      <c r="F8" s="63"/>
      <c r="G8" s="73"/>
      <c r="H8" s="73"/>
      <c r="I8" s="73"/>
      <c r="J8" s="74"/>
      <c r="K8" s="61"/>
      <c r="N8" s="96"/>
      <c r="O8" s="96"/>
      <c r="P8" s="96"/>
      <c r="Q8" s="96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0" ht="15.75" customHeight="1" thickBot="1">
      <c r="A9" s="123" t="s">
        <v>7</v>
      </c>
      <c r="B9" s="124"/>
      <c r="C9" s="77"/>
      <c r="D9" s="77"/>
      <c r="E9" s="77"/>
      <c r="F9" s="77"/>
      <c r="G9" s="62" t="s">
        <v>81</v>
      </c>
      <c r="H9" s="63"/>
      <c r="I9" s="63"/>
      <c r="J9" s="62"/>
      <c r="K9" s="61"/>
      <c r="N9" s="96"/>
      <c r="O9" s="96"/>
      <c r="P9" s="96"/>
      <c r="Q9" s="96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ht="15.75" customHeight="1" thickBot="1">
      <c r="A10" s="123" t="s">
        <v>8</v>
      </c>
      <c r="B10" s="124"/>
      <c r="C10" s="125" t="s">
        <v>83</v>
      </c>
      <c r="D10" s="126"/>
      <c r="E10" s="125" t="s">
        <v>83</v>
      </c>
      <c r="F10" s="126"/>
      <c r="G10" s="125" t="s">
        <v>84</v>
      </c>
      <c r="H10" s="126"/>
      <c r="I10" s="73"/>
      <c r="J10" s="74"/>
      <c r="K10" s="61"/>
      <c r="N10" s="96"/>
      <c r="O10" s="96"/>
      <c r="P10" s="96"/>
      <c r="Q10" s="96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 ht="15.75" customHeight="1" thickBot="1">
      <c r="A11" s="123" t="s">
        <v>9</v>
      </c>
      <c r="B11" s="124"/>
      <c r="C11" s="74"/>
      <c r="D11" s="125" t="s">
        <v>85</v>
      </c>
      <c r="E11" s="126"/>
      <c r="F11" s="74"/>
      <c r="G11" s="75"/>
      <c r="H11" s="73"/>
      <c r="I11" s="73"/>
      <c r="J11" s="74"/>
      <c r="K11" s="61"/>
    </row>
    <row r="12" spans="1:30" ht="15.75" customHeight="1" thickBot="1">
      <c r="A12" s="123" t="s">
        <v>10</v>
      </c>
      <c r="B12" s="124"/>
      <c r="C12" s="110" t="s">
        <v>86</v>
      </c>
      <c r="D12" s="111"/>
      <c r="E12" s="76"/>
      <c r="F12" s="76"/>
      <c r="G12" s="76"/>
      <c r="H12" s="76"/>
      <c r="I12" s="76"/>
      <c r="J12" s="76"/>
      <c r="K12" s="64"/>
    </row>
    <row r="13" spans="1:30" ht="5.25" customHeight="1" thickBo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8" thickTop="1" thickBot="1">
      <c r="A14" s="104" t="s">
        <v>42</v>
      </c>
      <c r="B14" s="104"/>
      <c r="C14" s="51" t="s">
        <v>43</v>
      </c>
      <c r="D14" s="105"/>
      <c r="E14" s="105"/>
      <c r="F14" s="105"/>
      <c r="G14" s="105"/>
      <c r="H14" s="105"/>
      <c r="I14" s="105"/>
      <c r="J14" s="105"/>
      <c r="K14" s="105"/>
    </row>
    <row r="15" spans="1:30" ht="18" thickTop="1" thickBot="1">
      <c r="A15" s="104"/>
      <c r="B15" s="104"/>
      <c r="C15" s="51" t="s">
        <v>44</v>
      </c>
      <c r="D15" s="105"/>
      <c r="E15" s="105"/>
      <c r="F15" s="105"/>
      <c r="G15" s="105"/>
      <c r="H15" s="105"/>
      <c r="I15" s="105"/>
      <c r="J15" s="105"/>
      <c r="K15" s="105"/>
    </row>
    <row r="16" spans="1:30" ht="6" customHeight="1" thickTop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8" thickTop="1" thickBot="1">
      <c r="A17" s="91" t="s">
        <v>11</v>
      </c>
      <c r="B17" s="92"/>
      <c r="C17" s="92"/>
      <c r="D17" s="92"/>
      <c r="E17" s="93"/>
      <c r="F17" s="35"/>
      <c r="G17" s="91" t="s">
        <v>12</v>
      </c>
      <c r="H17" s="92"/>
      <c r="I17" s="92"/>
      <c r="J17" s="92"/>
      <c r="K17" s="93"/>
    </row>
    <row r="18" spans="1:19" ht="37" thickTop="1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>
      <c r="A19" s="5" t="s">
        <v>46</v>
      </c>
      <c r="B19" s="18">
        <f>sample!B19</f>
        <v>44590</v>
      </c>
      <c r="C19" s="71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44597</v>
      </c>
      <c r="I19" s="71"/>
      <c r="J19" s="17"/>
      <c r="K19" s="15" t="str">
        <f>IF(I19='data (2)'!B4,"",IF((I19+J19)&lt;&gt;0,(I19+J19), ""))</f>
        <v/>
      </c>
      <c r="S19" s="12"/>
    </row>
    <row r="20" spans="1:19" ht="15" customHeight="1">
      <c r="A20" s="5" t="s">
        <v>6</v>
      </c>
      <c r="B20" s="18">
        <f t="shared" ref="B20:B24" si="0">B19+1</f>
        <v>44591</v>
      </c>
      <c r="C20" s="71">
        <v>3</v>
      </c>
      <c r="D20" s="17"/>
      <c r="E20" s="15">
        <f>IF(C20='data (2)'!B5,"",IF((C20+D20)&lt;&gt;0,(C20+D20), ""))</f>
        <v>3</v>
      </c>
      <c r="F20" s="35"/>
      <c r="G20" s="5" t="s">
        <v>6</v>
      </c>
      <c r="H20" s="18">
        <f>H19+1</f>
        <v>44598</v>
      </c>
      <c r="I20" s="71">
        <v>3</v>
      </c>
      <c r="J20" s="17"/>
      <c r="K20" s="15">
        <f>IF(I20='data (2)'!B5,"",IF((I20+J20)&lt;&gt;0,(I20+J20), ""))</f>
        <v>3</v>
      </c>
    </row>
    <row r="21" spans="1:19" ht="15" customHeight="1">
      <c r="A21" s="5" t="s">
        <v>7</v>
      </c>
      <c r="B21" s="18">
        <f t="shared" si="0"/>
        <v>44592</v>
      </c>
      <c r="C21" s="71">
        <v>1</v>
      </c>
      <c r="D21" s="17"/>
      <c r="E21" s="15">
        <f>IF(C21='data (2)'!B6,"",IF((C21+D21)&lt;&gt;0,(C21+D21), ""))</f>
        <v>1</v>
      </c>
      <c r="F21" s="35"/>
      <c r="G21" s="5" t="s">
        <v>7</v>
      </c>
      <c r="H21" s="18">
        <f>H20+1</f>
        <v>44599</v>
      </c>
      <c r="I21" s="71">
        <v>1</v>
      </c>
      <c r="J21" s="17"/>
      <c r="K21" s="15">
        <f>IF(I21='data (2)'!B6,"",IF((I21+J21)&lt;&gt;0,(I21+J21), ""))</f>
        <v>1</v>
      </c>
    </row>
    <row r="22" spans="1:19" ht="15" customHeight="1">
      <c r="A22" s="5" t="s">
        <v>8</v>
      </c>
      <c r="B22" s="18">
        <f t="shared" si="0"/>
        <v>44593</v>
      </c>
      <c r="C22" s="71"/>
      <c r="D22" s="17">
        <v>6</v>
      </c>
      <c r="E22" s="15">
        <f>IF(C22='data (2)'!B7,"",IF((C22+D22)&lt;&gt;0,(C22+D22), ""))</f>
        <v>6</v>
      </c>
      <c r="F22" s="35"/>
      <c r="G22" s="5" t="s">
        <v>8</v>
      </c>
      <c r="H22" s="18">
        <f t="shared" ref="H22:H24" si="1">H21+1</f>
        <v>44600</v>
      </c>
      <c r="I22" s="71"/>
      <c r="J22" s="17">
        <v>6</v>
      </c>
      <c r="K22" s="15">
        <f>IF(I22='data (2)'!B7,"",IF((I22+J22)&lt;&gt;0,(I22+J22), ""))</f>
        <v>6</v>
      </c>
    </row>
    <row r="23" spans="1:19" ht="15" customHeight="1">
      <c r="A23" s="5" t="s">
        <v>9</v>
      </c>
      <c r="B23" s="18">
        <f t="shared" si="0"/>
        <v>44594</v>
      </c>
      <c r="C23" s="71">
        <v>2</v>
      </c>
      <c r="D23" s="17"/>
      <c r="E23" s="15">
        <f>IF(C23='data (2)'!B8,"",IF((C23+D23)&lt;&gt;0,(C23+D23), ""))</f>
        <v>2</v>
      </c>
      <c r="F23" s="35"/>
      <c r="G23" s="5" t="s">
        <v>9</v>
      </c>
      <c r="H23" s="18">
        <f t="shared" si="1"/>
        <v>44601</v>
      </c>
      <c r="I23" s="71">
        <v>2</v>
      </c>
      <c r="J23" s="17"/>
      <c r="K23" s="15">
        <f>IF(I23='data (2)'!B8,"",IF((I23+J23)&lt;&gt;0,(I23+J23), ""))</f>
        <v>2</v>
      </c>
    </row>
    <row r="24" spans="1:19" ht="15" customHeight="1">
      <c r="A24" s="5" t="s">
        <v>10</v>
      </c>
      <c r="B24" s="18">
        <f t="shared" si="0"/>
        <v>44595</v>
      </c>
      <c r="C24" s="71">
        <v>2</v>
      </c>
      <c r="D24" s="17"/>
      <c r="E24" s="15">
        <f>IF(C24='data (2)'!B9,"",IF((C24+D24)&lt;&gt;0,(C24+D24), ""))</f>
        <v>2</v>
      </c>
      <c r="F24" s="35"/>
      <c r="G24" s="5" t="s">
        <v>10</v>
      </c>
      <c r="H24" s="18">
        <f t="shared" si="1"/>
        <v>44602</v>
      </c>
      <c r="I24" s="71">
        <v>2</v>
      </c>
      <c r="J24" s="17"/>
      <c r="K24" s="15">
        <f>IF(I24='data (2)'!B9,"",IF((I24+J24)&lt;&gt;0,(I24+J24), ""))</f>
        <v>2</v>
      </c>
    </row>
    <row r="25" spans="1:19" ht="26">
      <c r="A25" s="6" t="s">
        <v>18</v>
      </c>
      <c r="B25" s="18"/>
      <c r="C25" s="71">
        <v>2</v>
      </c>
      <c r="D25" s="17"/>
      <c r="E25" s="15">
        <f>IF(C25='data (2)'!B10,"",IF((C25+D25)&lt;&gt;0,(C25+D25), ""))</f>
        <v>2</v>
      </c>
      <c r="F25" s="35"/>
      <c r="G25" s="6" t="s">
        <v>18</v>
      </c>
      <c r="H25" s="18"/>
      <c r="I25" s="71">
        <v>2</v>
      </c>
      <c r="J25" s="17"/>
      <c r="K25" s="15">
        <f>IF(I25='data (2)'!B10,"",IF((I25+J25)&lt;&gt;0,(I25+J25), ""))</f>
        <v>2</v>
      </c>
    </row>
    <row r="26" spans="1:19" ht="24" customHeight="1">
      <c r="A26" s="6" t="s">
        <v>19</v>
      </c>
      <c r="B26" s="18"/>
      <c r="C26" s="16"/>
      <c r="D26" s="17"/>
      <c r="E26" s="15" t="str">
        <f>IF(C26='data (2)'!B11,"",IF((C26+D26)&lt;&gt;0,(C26+D26), ""))</f>
        <v/>
      </c>
      <c r="F26" s="35"/>
      <c r="G26" s="6" t="s">
        <v>19</v>
      </c>
      <c r="H26" s="18"/>
      <c r="I26" s="71"/>
      <c r="J26" s="17"/>
      <c r="K26" s="15" t="str">
        <f>IF(I26='data (2)'!B11,"",IF((I26+J26)&lt;&gt;0,(I26+J26), ""))</f>
        <v/>
      </c>
    </row>
    <row r="27" spans="1:19" ht="17" thickBot="1">
      <c r="A27" s="47" t="s">
        <v>15</v>
      </c>
      <c r="B27" s="27"/>
      <c r="C27" s="89" t="str">
        <f xml:space="preserve"> "="   &amp; IF(SUM(D19:D26)&lt;&gt;0,SUM(D19:D26),0 )  &amp; "+"  &amp;  IF(SUM(C19:C26)&lt;&gt;0,SUM(C19:C26),0 )</f>
        <v>=6+10</v>
      </c>
      <c r="D27" s="90"/>
      <c r="E27" s="36">
        <f>IF(  IF(SUM(C19:C26)&lt;&gt;0,SUM(C19:C26),0 )+IF(SUM(D19:D26)&lt;&gt;0,SUM(D19:D26),0 )&lt;=J5,0, IF(SUM(C19:C26)&lt;&gt;0,SUM(C19:C26),0 )+IF(SUM(D19:D26)&lt;&gt;0,SUM(D19:D26),0 ))</f>
        <v>16</v>
      </c>
      <c r="F27" s="35"/>
      <c r="G27" s="47" t="s">
        <v>15</v>
      </c>
      <c r="H27" s="27"/>
      <c r="I27" s="89" t="str">
        <f xml:space="preserve"> "="   &amp;  IF(SUM(J19:J26)&lt;&gt;0,SUM(J19:J26),0 )  &amp; "+"  &amp;  IF(SUM(I19:I26)&lt;&gt;0,SUM(I19:I26),0 )</f>
        <v>=6+10</v>
      </c>
      <c r="J27" s="90"/>
      <c r="K27" s="36">
        <f>IF(  IF(SUM(I19:I26)&lt;&gt;0,SUM(I19:I26),0 )+IF(SUM(J19:J26)&lt;&gt;0,SUM(J19:J26),0 )&lt;=P5,0, IF(SUM(I19:I26)&lt;&gt;0,SUM(I19:I26),0 )+IF(SUM(J19:J26)&lt;&gt;0,SUM(J19:J26),0 ))</f>
        <v>16</v>
      </c>
    </row>
    <row r="28" spans="1:19" ht="9" customHeight="1" thickTop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8" thickTop="1" thickBot="1">
      <c r="A29" s="91" t="s">
        <v>16</v>
      </c>
      <c r="B29" s="92"/>
      <c r="C29" s="92"/>
      <c r="D29" s="92"/>
      <c r="E29" s="93"/>
      <c r="F29" s="35"/>
      <c r="G29" s="91" t="s">
        <v>17</v>
      </c>
      <c r="H29" s="92"/>
      <c r="I29" s="92"/>
      <c r="J29" s="92"/>
      <c r="K29" s="93"/>
    </row>
    <row r="30" spans="1:19" ht="37" thickTop="1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>
      <c r="A31" s="5" t="s">
        <v>46</v>
      </c>
      <c r="B31" s="18">
        <f>H24+2</f>
        <v>44604</v>
      </c>
      <c r="C31" s="71"/>
      <c r="D31" s="17"/>
      <c r="E31" s="15" t="str">
        <f>IF(C31='data (2)'!B4,"",IF((C31+D31)&lt;&gt;0,(C31+D31), ""))</f>
        <v/>
      </c>
      <c r="F31" s="37"/>
      <c r="G31" s="5" t="s">
        <v>46</v>
      </c>
      <c r="H31" s="18">
        <f>B36+2</f>
        <v>44611</v>
      </c>
      <c r="I31" s="71"/>
      <c r="J31" s="17"/>
      <c r="K31" s="15" t="str">
        <f>IF(I31='data (2)'!B4,"",IF((I31+J31)&lt;&gt;0,(I31+J31), ""))</f>
        <v/>
      </c>
    </row>
    <row r="32" spans="1:19" ht="15" customHeight="1">
      <c r="A32" s="5" t="s">
        <v>6</v>
      </c>
      <c r="B32" s="18">
        <f>B31+1</f>
        <v>44605</v>
      </c>
      <c r="C32" s="71">
        <v>3</v>
      </c>
      <c r="D32" s="17"/>
      <c r="E32" s="15">
        <f>IF(C32='data (2)'!B5,"",IF((C32+D32)&lt;&gt;0,(C32+D32), ""))</f>
        <v>3</v>
      </c>
      <c r="F32" s="35"/>
      <c r="G32" s="5" t="s">
        <v>6</v>
      </c>
      <c r="H32" s="18">
        <f>H31+1</f>
        <v>44612</v>
      </c>
      <c r="I32" s="71">
        <v>3</v>
      </c>
      <c r="J32" s="17"/>
      <c r="K32" s="15">
        <f>IF(I32='data (2)'!B5,"",IF((I32+J32)&lt;&gt;0,(I32+J32), ""))</f>
        <v>3</v>
      </c>
    </row>
    <row r="33" spans="1:11" ht="15" customHeight="1">
      <c r="A33" s="5" t="s">
        <v>7</v>
      </c>
      <c r="B33" s="18">
        <f t="shared" ref="B33:B36" si="2">B32+1</f>
        <v>44606</v>
      </c>
      <c r="C33" s="71">
        <v>1</v>
      </c>
      <c r="D33" s="17"/>
      <c r="E33" s="15">
        <f>IF(C33='data (2)'!B6,"",IF((C33+D33)&lt;&gt;0,(C33+D33), ""))</f>
        <v>1</v>
      </c>
      <c r="F33" s="35"/>
      <c r="G33" s="5" t="s">
        <v>7</v>
      </c>
      <c r="H33" s="18">
        <f t="shared" ref="H33:H36" si="3">H32+1</f>
        <v>44613</v>
      </c>
      <c r="I33" s="71">
        <v>1</v>
      </c>
      <c r="J33" s="17"/>
      <c r="K33" s="15">
        <f>IF(I33='data (2)'!B6,"",IF((I33+J33)&lt;&gt;0,(I33+J33), ""))</f>
        <v>1</v>
      </c>
    </row>
    <row r="34" spans="1:11" ht="15" customHeight="1">
      <c r="A34" s="5" t="s">
        <v>8</v>
      </c>
      <c r="B34" s="18">
        <f t="shared" si="2"/>
        <v>44607</v>
      </c>
      <c r="C34" s="71"/>
      <c r="D34" s="17">
        <v>6</v>
      </c>
      <c r="E34" s="15">
        <f>IF(C34='data (2)'!B7,"",IF((C34+D34)&lt;&gt;0,(C34+D34), ""))</f>
        <v>6</v>
      </c>
      <c r="F34" s="35"/>
      <c r="G34" s="5" t="s">
        <v>8</v>
      </c>
      <c r="H34" s="18">
        <f t="shared" si="3"/>
        <v>44614</v>
      </c>
      <c r="I34" s="71">
        <v>1</v>
      </c>
      <c r="J34" s="17">
        <v>6</v>
      </c>
      <c r="K34" s="15">
        <f>IF(I34='data (2)'!B7,"",IF((I34+J34)&lt;&gt;0,(I34+J34), ""))</f>
        <v>7</v>
      </c>
    </row>
    <row r="35" spans="1:11" ht="15" customHeight="1">
      <c r="A35" s="5" t="s">
        <v>9</v>
      </c>
      <c r="B35" s="18">
        <f t="shared" si="2"/>
        <v>44608</v>
      </c>
      <c r="C35" s="71">
        <v>2</v>
      </c>
      <c r="D35" s="17"/>
      <c r="E35" s="15">
        <f>IF(C35='data (2)'!B8,"",IF((C35+D35)&lt;&gt;0,(C35+D35), ""))</f>
        <v>2</v>
      </c>
      <c r="F35" s="35"/>
      <c r="G35" s="5" t="s">
        <v>9</v>
      </c>
      <c r="H35" s="18">
        <f t="shared" si="3"/>
        <v>44615</v>
      </c>
      <c r="I35" s="71">
        <v>2</v>
      </c>
      <c r="J35" s="17"/>
      <c r="K35" s="15">
        <f>IF(I35='data (2)'!B8,"",IF((I35+J35)&lt;&gt;0,(I35+J35), ""))</f>
        <v>2</v>
      </c>
    </row>
    <row r="36" spans="1:11" ht="15" customHeight="1">
      <c r="A36" s="5" t="s">
        <v>10</v>
      </c>
      <c r="B36" s="18">
        <f t="shared" si="2"/>
        <v>44609</v>
      </c>
      <c r="C36" s="71">
        <v>2</v>
      </c>
      <c r="D36" s="17"/>
      <c r="E36" s="15">
        <f>IF(C36='data (2)'!B9,"",IF((C36+D36)&lt;&gt;0,(C36+D36), ""))</f>
        <v>2</v>
      </c>
      <c r="F36" s="35"/>
      <c r="G36" s="5" t="s">
        <v>10</v>
      </c>
      <c r="H36" s="18">
        <f t="shared" si="3"/>
        <v>44616</v>
      </c>
      <c r="I36" s="71">
        <v>2</v>
      </c>
      <c r="J36" s="17"/>
      <c r="K36" s="15">
        <f>IF(I36='data (2)'!B9,"",IF((I36+J36)&lt;&gt;0,(I36+J36), ""))</f>
        <v>2</v>
      </c>
    </row>
    <row r="37" spans="1:11" ht="21.75" customHeight="1">
      <c r="A37" s="6" t="s">
        <v>18</v>
      </c>
      <c r="B37" s="18"/>
      <c r="C37" s="71">
        <v>2</v>
      </c>
      <c r="D37" s="17"/>
      <c r="E37" s="15">
        <f>IF(C37='data (2)'!B10,"",IF((C37+D37)&lt;&gt;0,(C37+D37), ""))</f>
        <v>2</v>
      </c>
      <c r="F37" s="35"/>
      <c r="G37" s="6" t="s">
        <v>18</v>
      </c>
      <c r="H37" s="18"/>
      <c r="I37" s="16">
        <v>2</v>
      </c>
      <c r="J37" s="17"/>
      <c r="K37" s="15">
        <f>IF(I37='data (2)'!B10,"",IF((I37+J37)&lt;&gt;0,(I37+J37), ""))</f>
        <v>2</v>
      </c>
    </row>
    <row r="38" spans="1:11" ht="21.75" customHeight="1">
      <c r="A38" s="6" t="s">
        <v>19</v>
      </c>
      <c r="B38" s="18"/>
      <c r="C38" s="71"/>
      <c r="D38" s="17"/>
      <c r="E38" s="15" t="str">
        <f>IF(C38='data (2)'!B11,"",IF((C38+D38)&lt;&gt;0,(C38+D38), ""))</f>
        <v/>
      </c>
      <c r="F38" s="35"/>
      <c r="G38" s="6" t="s">
        <v>19</v>
      </c>
      <c r="H38" s="18"/>
      <c r="I38" s="16"/>
      <c r="J38" s="17"/>
      <c r="K38" s="15" t="str">
        <f>IF(I38='data (2)'!B10,"",IF((I38+J38)&lt;&gt;0,(I38+J38), ""))</f>
        <v/>
      </c>
    </row>
    <row r="39" spans="1:11" ht="17" thickBot="1">
      <c r="A39" s="47" t="s">
        <v>15</v>
      </c>
      <c r="B39" s="27"/>
      <c r="C39" s="89" t="str">
        <f xml:space="preserve"> "="   &amp; IF(SUM(D31:D38)&lt;&gt;0,SUM(D31:D38),0 )  &amp; "+"&amp;  IF(SUM(C31:C38)&lt;&gt;0,SUM(C31:C38),0 )</f>
        <v>=6+10</v>
      </c>
      <c r="D39" s="90"/>
      <c r="E39" s="36">
        <f>IF(  IF(SUM(D31:D38)&lt;&gt;0,SUM(D31:D38),0 )+IF(SUM(C31:C38)&lt;&gt;0,SUM(C31:C38),0 )&lt;=P5,0,   IF(SUM(D31:D38)&lt;&gt;0,SUM(D31:D38),0 )+IF(SUM(C31:C38)&lt;&gt;0,SUM(C31:C38),0 ))</f>
        <v>16</v>
      </c>
      <c r="F39" s="35"/>
      <c r="G39" s="47" t="s">
        <v>15</v>
      </c>
      <c r="H39" s="27"/>
      <c r="I39" s="89" t="str">
        <f xml:space="preserve"> "="   &amp; IF(SUM(J31:J38)&lt;&gt;0,SUM(J31:J38),0 )  &amp; "+"&amp;  IF(SUM(I31:I38)&lt;&gt;0,SUM(I31:I38),0 )</f>
        <v>=6+11</v>
      </c>
      <c r="J39" s="90"/>
      <c r="K39" s="36">
        <f>IF(  IF(SUM(J31:J38)&lt;&gt;0,SUM(J31:J38),0 )+IF(SUM(I31:I38)&lt;&gt;0,SUM(I31:I38),0 )&lt;=V5,0,   IF(SUM(J31:J38)&lt;&gt;0,SUM(J31:J38),0 )+IF(SUM(I31:I38)&lt;&gt;0,SUM(I31:I38),0 ))</f>
        <v>17</v>
      </c>
    </row>
    <row r="40" spans="1:11" ht="21.75" hidden="1" customHeight="1">
      <c r="A40" s="69"/>
      <c r="B40" s="66"/>
      <c r="C40" s="67"/>
      <c r="D40" s="67"/>
      <c r="E40" s="68"/>
      <c r="F40" s="35"/>
      <c r="G40" s="57"/>
      <c r="H40" s="57"/>
      <c r="I40" s="57"/>
      <c r="J40" s="57"/>
      <c r="K40" s="57"/>
    </row>
    <row r="41" spans="1:11" ht="31.5" customHeight="1" thickTop="1">
      <c r="A41" s="65"/>
      <c r="B41" s="65"/>
      <c r="C41" s="122"/>
      <c r="D41" s="122"/>
      <c r="E41" s="70"/>
      <c r="F41" s="35"/>
      <c r="G41" s="57"/>
      <c r="H41" s="57"/>
      <c r="I41" s="57"/>
      <c r="J41" s="57"/>
      <c r="K41" s="57"/>
    </row>
    <row r="42" spans="1:11" ht="0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1.75" customHeight="1" thickBot="1">
      <c r="A43" s="87" t="str">
        <f>"کۆی گشتی کاتژمێرەکان :  [" &amp; SUM(E39,K39,E27,K27+E41) &amp; "] کاتژمێر"</f>
        <v>کۆی گشتی کاتژمێرەکان :  [65] کاتژمێر</v>
      </c>
      <c r="B43" s="87"/>
      <c r="C43" s="87"/>
      <c r="D43" s="57"/>
      <c r="E43" s="57"/>
      <c r="F43" s="60"/>
      <c r="G43" s="88" t="str">
        <f>"کۆی کاتژمێرەکانی زێدەکی :[" &amp; SUM(E39,K39,E27,K27,E41) - (IF(E27=0,0,I5)+IF(K27=0,0,I5)+IF(E39=0,0,I5)+IF(K39=0,0,I5)+IF(E41=0,0,I5)) &amp; "] کاتژمێر"</f>
        <v>کۆی کاتژمێرەکانی زێدەکی :[25] کاتژمێر</v>
      </c>
      <c r="H43" s="88"/>
      <c r="I43" s="88"/>
      <c r="J43" s="88"/>
      <c r="K43" s="57"/>
    </row>
    <row r="44" spans="1:11" ht="22.5" customHeight="1" thickTop="1" thickBot="1">
      <c r="A44" s="87" t="str">
        <f>"کۆی کاتژمێرەکانی نیساب :[" &amp;IF(E27=0,0,I5)+IF(K27=0,0,I5)+IF(E39=0,0,I5)+IF(K39=0,0,I5)+IF(E41=0,0,I5) &amp; "] کاتژمێر"</f>
        <v>کۆی کاتژمێرەکانی نیساب :[40] کاتژمێر</v>
      </c>
      <c r="B44" s="87"/>
      <c r="C44" s="87"/>
      <c r="D44" s="57"/>
      <c r="E44" s="57"/>
      <c r="F44" s="60"/>
      <c r="G44" s="83" t="s">
        <v>57</v>
      </c>
      <c r="H44" s="84"/>
      <c r="I44" s="45">
        <f>IF(C5='data (2)'!A3,4500,IF(C5='data (2)'!A4,5500,IF(C5='data (2)'!A5,6500,IF(C5='data (2)'!A2,3000,IF(C5='data (2)'!A1,3000,7500)))))</f>
        <v>4500</v>
      </c>
      <c r="J44" s="44" t="s">
        <v>56</v>
      </c>
      <c r="K44" s="60"/>
    </row>
    <row r="45" spans="1:11" ht="18" thickTop="1" thickBot="1">
      <c r="A45" s="38"/>
      <c r="B45" s="38"/>
      <c r="C45" s="38"/>
      <c r="D45" s="38"/>
      <c r="E45" s="57"/>
      <c r="F45" s="60"/>
      <c r="G45" s="85" t="s">
        <v>26</v>
      </c>
      <c r="H45" s="86"/>
      <c r="I45" s="46">
        <f>I44*(SUM(E39,K39,E27,K27,E41) - (IF(E27=0,0,I5)+IF(K27=0,0,I5)+IF(E39=0,0,I5)+IF(K39=0,0,I5)+IF(E41=0,0,I5)))</f>
        <v>112500</v>
      </c>
      <c r="J45" s="44" t="s">
        <v>56</v>
      </c>
      <c r="K45" s="60"/>
    </row>
    <row r="46" spans="1:11" ht="11.25" customHeight="1" thickTop="1">
      <c r="A46" s="38"/>
      <c r="B46" s="38"/>
      <c r="C46" s="38"/>
      <c r="D46" s="38"/>
      <c r="E46" s="57"/>
      <c r="F46" s="59"/>
      <c r="G46" s="59"/>
      <c r="H46" s="59"/>
      <c r="I46" s="8"/>
      <c r="J46" s="57"/>
      <c r="K46" s="57"/>
    </row>
    <row r="47" spans="1:11" ht="24.75" customHeight="1">
      <c r="A47" s="82" t="s">
        <v>58</v>
      </c>
      <c r="B47" s="82"/>
      <c r="C47" s="82"/>
      <c r="D47" s="80"/>
      <c r="E47" s="80"/>
      <c r="F47" s="80"/>
      <c r="G47" s="80"/>
      <c r="H47" s="82" t="s">
        <v>38</v>
      </c>
      <c r="I47" s="82"/>
      <c r="J47" s="82"/>
      <c r="K47" s="40"/>
    </row>
    <row r="48" spans="1:11" ht="13.5" customHeight="1">
      <c r="A48" s="82" t="s">
        <v>59</v>
      </c>
      <c r="B48" s="82"/>
      <c r="C48" s="82"/>
      <c r="D48" s="80"/>
      <c r="E48" s="80"/>
      <c r="F48" s="80"/>
      <c r="G48" s="80"/>
      <c r="H48" s="82" t="s">
        <v>39</v>
      </c>
      <c r="I48" s="82"/>
      <c r="J48" s="82"/>
      <c r="K48" s="40"/>
    </row>
    <row r="49" spans="1:11">
      <c r="A49" s="56"/>
      <c r="B49" s="56"/>
      <c r="C49" s="56"/>
      <c r="D49" s="55"/>
      <c r="E49" s="55"/>
      <c r="F49" s="40"/>
      <c r="G49" s="56"/>
      <c r="H49" s="56"/>
      <c r="I49" s="56"/>
      <c r="J49" s="56"/>
      <c r="K49" s="40"/>
    </row>
    <row r="50" spans="1:11" ht="2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40"/>
    </row>
    <row r="51" spans="1:11" ht="6" hidden="1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40"/>
    </row>
    <row r="52" spans="1:11" ht="10.5" customHeight="1">
      <c r="A52" s="58"/>
      <c r="B52" s="58"/>
      <c r="C52" s="58"/>
      <c r="D52" s="60"/>
      <c r="E52" s="60"/>
      <c r="F52" s="60"/>
      <c r="G52" s="60"/>
      <c r="H52" s="58"/>
      <c r="I52" s="58"/>
      <c r="J52" s="58"/>
      <c r="K52" s="58"/>
    </row>
    <row r="53" spans="1:11">
      <c r="A53" s="82" t="str">
        <f>C4</f>
        <v>بەسود محمد رسول</v>
      </c>
      <c r="B53" s="82"/>
      <c r="C53" s="82"/>
      <c r="D53" s="80" t="str">
        <f>sample!D51</f>
        <v xml:space="preserve"> د.محمد عيسى حسين حسن </v>
      </c>
      <c r="E53" s="80"/>
      <c r="F53" s="80"/>
      <c r="G53" s="80"/>
      <c r="H53" s="82" t="s">
        <v>28</v>
      </c>
      <c r="I53" s="82"/>
      <c r="J53" s="82"/>
      <c r="K53" s="58"/>
    </row>
    <row r="54" spans="1:11">
      <c r="A54" s="82" t="s">
        <v>40</v>
      </c>
      <c r="B54" s="82"/>
      <c r="C54" s="82"/>
      <c r="D54" s="80" t="s">
        <v>60</v>
      </c>
      <c r="E54" s="80"/>
      <c r="F54" s="80"/>
      <c r="G54" s="80"/>
      <c r="H54" s="82" t="s">
        <v>41</v>
      </c>
      <c r="I54" s="82"/>
      <c r="J54" s="82"/>
      <c r="K54" s="60"/>
    </row>
    <row r="55" spans="1:11">
      <c r="A55" s="82"/>
      <c r="B55" s="82"/>
      <c r="C55" s="82"/>
      <c r="D55" s="80"/>
      <c r="E55" s="80"/>
      <c r="F55" s="80"/>
      <c r="G55" s="80"/>
      <c r="H55" s="82"/>
      <c r="I55" s="82"/>
      <c r="J55" s="82"/>
      <c r="K55" s="60"/>
    </row>
    <row r="60" spans="1:11" ht="20">
      <c r="A60" s="116" t="s">
        <v>63</v>
      </c>
      <c r="B60" s="116"/>
      <c r="C60" s="116"/>
      <c r="D60" s="116"/>
      <c r="E60" s="116"/>
      <c r="F60" s="116"/>
      <c r="G60" s="116" t="s">
        <v>64</v>
      </c>
      <c r="H60" s="116"/>
      <c r="I60" s="116"/>
      <c r="J60" s="116"/>
      <c r="K60" s="116"/>
    </row>
    <row r="61" spans="1:11" ht="21">
      <c r="A61" s="116" t="s">
        <v>65</v>
      </c>
      <c r="B61" s="116"/>
      <c r="C61" s="116"/>
      <c r="D61" s="116"/>
      <c r="E61" s="53"/>
      <c r="F61" s="53" t="str">
        <f>I2</f>
        <v>مانگى:</v>
      </c>
      <c r="G61" s="53">
        <f>J2</f>
        <v>2</v>
      </c>
      <c r="H61" s="117" t="str">
        <f>G2</f>
        <v>سالى: 2022</v>
      </c>
      <c r="I61" s="117"/>
      <c r="J61" s="117"/>
      <c r="K61" s="117"/>
    </row>
    <row r="62" spans="1:11" ht="20">
      <c r="A62" s="112" t="s">
        <v>66</v>
      </c>
      <c r="B62" s="113"/>
      <c r="C62" s="113"/>
      <c r="D62" s="113"/>
      <c r="E62" s="115" t="str">
        <f>C4</f>
        <v>بەسود محمد رسول</v>
      </c>
      <c r="F62" s="115"/>
      <c r="G62" s="115"/>
      <c r="H62" s="115"/>
      <c r="I62" s="115"/>
      <c r="J62" s="115"/>
      <c r="K62" s="115"/>
    </row>
    <row r="63" spans="1:11" ht="20">
      <c r="A63" s="112" t="s">
        <v>67</v>
      </c>
      <c r="B63" s="113"/>
      <c r="C63" s="113"/>
      <c r="D63" s="114"/>
      <c r="E63" s="115" t="str">
        <f>C5</f>
        <v>مامۆستاى ياريده‌ده‌ر</v>
      </c>
      <c r="F63" s="115"/>
      <c r="G63" s="115"/>
      <c r="H63" s="115"/>
      <c r="I63" s="115"/>
      <c r="J63" s="115"/>
      <c r="K63" s="115"/>
    </row>
    <row r="64" spans="1:11" ht="20">
      <c r="A64" s="112" t="s">
        <v>68</v>
      </c>
      <c r="B64" s="113"/>
      <c r="C64" s="113"/>
      <c r="D64" s="114"/>
      <c r="E64" s="115"/>
      <c r="F64" s="115"/>
      <c r="G64" s="115"/>
      <c r="H64" s="115"/>
      <c r="I64" s="115"/>
      <c r="J64" s="115"/>
      <c r="K64" s="115"/>
    </row>
    <row r="65" spans="1:11" ht="20">
      <c r="A65" s="112" t="s">
        <v>69</v>
      </c>
      <c r="B65" s="113"/>
      <c r="C65" s="113"/>
      <c r="D65" s="114"/>
      <c r="E65" s="54">
        <f>I4</f>
        <v>2</v>
      </c>
      <c r="F65" s="54" t="s">
        <v>77</v>
      </c>
      <c r="G65" s="115" t="str">
        <f>J4</f>
        <v xml:space="preserve">لیّژنەی کۆشک و کافتریا </v>
      </c>
      <c r="H65" s="115"/>
      <c r="I65" s="115"/>
      <c r="J65" s="115"/>
      <c r="K65" s="115"/>
    </row>
    <row r="66" spans="1:11" ht="20">
      <c r="A66" s="112" t="s">
        <v>70</v>
      </c>
      <c r="B66" s="113"/>
      <c r="C66" s="113"/>
      <c r="D66" s="114"/>
      <c r="E66" s="115">
        <f>I5</f>
        <v>10</v>
      </c>
      <c r="F66" s="115"/>
      <c r="G66" s="115"/>
      <c r="H66" s="115"/>
      <c r="I66" s="115"/>
      <c r="J66" s="115"/>
      <c r="K66" s="115"/>
    </row>
    <row r="67" spans="1:11" ht="20">
      <c r="A67" s="112" t="s">
        <v>71</v>
      </c>
      <c r="B67" s="113"/>
      <c r="C67" s="113"/>
      <c r="D67" s="114"/>
      <c r="E67" s="115">
        <f>I44</f>
        <v>4500</v>
      </c>
      <c r="F67" s="115"/>
      <c r="G67" s="115"/>
      <c r="H67" s="115"/>
      <c r="I67" s="115"/>
      <c r="J67" s="115" t="s">
        <v>76</v>
      </c>
      <c r="K67" s="115"/>
    </row>
    <row r="68" spans="1:11" ht="20">
      <c r="A68" s="112" t="s">
        <v>72</v>
      </c>
      <c r="B68" s="113"/>
      <c r="C68" s="113"/>
      <c r="D68" s="114"/>
      <c r="E68" s="115">
        <f>SUM(E39,K39,E27,K27,E41) - (IF(E27=0,0,I5)+IF(K27=0,0,I5)+IF(E39=0,0,I5)+IF(K39=0,0,I5)+IF(E41=0,0,I5))</f>
        <v>25</v>
      </c>
      <c r="F68" s="115"/>
      <c r="G68" s="115"/>
      <c r="H68" s="115"/>
      <c r="I68" s="115"/>
      <c r="J68" s="115" t="s">
        <v>77</v>
      </c>
      <c r="K68" s="115"/>
    </row>
    <row r="69" spans="1:11" ht="18">
      <c r="A69" s="118" t="s">
        <v>73</v>
      </c>
      <c r="B69" s="118"/>
      <c r="C69" s="118"/>
      <c r="D69" s="118"/>
      <c r="E69" s="118"/>
      <c r="F69" s="118"/>
      <c r="G69" s="54">
        <f>E67</f>
        <v>4500</v>
      </c>
      <c r="H69" s="54" t="s">
        <v>75</v>
      </c>
      <c r="I69" s="54">
        <f>SUM(E39,K39,E27,K27)-(IF(E27=0,0,I5)+IF(K27=0,0,I5)+IF(E39=0,0,I5)+IF(K39=0,0,I5))</f>
        <v>25</v>
      </c>
      <c r="J69" s="54">
        <f>I45</f>
        <v>112500</v>
      </c>
      <c r="K69" s="54" t="s">
        <v>76</v>
      </c>
    </row>
    <row r="70" spans="1:11" ht="20">
      <c r="A70" s="112" t="s">
        <v>74</v>
      </c>
      <c r="B70" s="113"/>
      <c r="C70" s="113"/>
      <c r="D70" s="114"/>
      <c r="E70" s="119"/>
      <c r="F70" s="120"/>
      <c r="G70" s="120"/>
      <c r="H70" s="120"/>
      <c r="I70" s="120"/>
      <c r="J70" s="120"/>
      <c r="K70" s="121"/>
    </row>
  </sheetData>
  <mergeCells count="121">
    <mergeCell ref="G10:H10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D8:E8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C10:D10"/>
    <mergeCell ref="E10:F10"/>
    <mergeCell ref="D11:E11"/>
    <mergeCell ref="D54:G54"/>
    <mergeCell ref="H54:J54"/>
    <mergeCell ref="A53:C53"/>
    <mergeCell ref="D53:G53"/>
    <mergeCell ref="H53:J53"/>
    <mergeCell ref="C41:D41"/>
    <mergeCell ref="A43:C43"/>
    <mergeCell ref="G43:J43"/>
    <mergeCell ref="G44:H44"/>
    <mergeCell ref="A47:C47"/>
    <mergeCell ref="D47:G47"/>
    <mergeCell ref="H47:J47"/>
    <mergeCell ref="A69:F69"/>
    <mergeCell ref="A70:D70"/>
    <mergeCell ref="E70:K70"/>
    <mergeCell ref="A66:D66"/>
    <mergeCell ref="A68:D68"/>
    <mergeCell ref="A67:D67"/>
    <mergeCell ref="E66:K66"/>
    <mergeCell ref="E67:I67"/>
    <mergeCell ref="J67:K67"/>
    <mergeCell ref="E68:I68"/>
    <mergeCell ref="J68:K68"/>
    <mergeCell ref="C12:D12"/>
    <mergeCell ref="A64:D64"/>
    <mergeCell ref="E64:K64"/>
    <mergeCell ref="A65:D65"/>
    <mergeCell ref="G65:K65"/>
    <mergeCell ref="A61:D61"/>
    <mergeCell ref="A62:D62"/>
    <mergeCell ref="E62:K62"/>
    <mergeCell ref="A63:D63"/>
    <mergeCell ref="E63:K63"/>
    <mergeCell ref="H61:K61"/>
    <mergeCell ref="A60:F60"/>
    <mergeCell ref="G60:K60"/>
    <mergeCell ref="C39:D39"/>
    <mergeCell ref="I39:J39"/>
    <mergeCell ref="A44:C44"/>
    <mergeCell ref="G45:H45"/>
    <mergeCell ref="A55:C55"/>
    <mergeCell ref="D55:G55"/>
    <mergeCell ref="H55:J55"/>
    <mergeCell ref="A48:C48"/>
    <mergeCell ref="D48:G48"/>
    <mergeCell ref="H48:J48"/>
    <mergeCell ref="A54:C54"/>
  </mergeCells>
  <dataValidations count="5">
    <dataValidation type="list" allowBlank="1" showInputMessage="1" showErrorMessage="1" sqref="D40:E40 J31:K38 D19:E26 J19:K26 D31:E38" xr:uid="{00000000-0002-0000-1000-000000000000}">
      <formula1>Lecc</formula1>
    </dataValidation>
    <dataValidation type="list" allowBlank="1" showInputMessage="1" showErrorMessage="1" sqref="B25:B26" xr:uid="{00000000-0002-0000-1000-000001000000}">
      <formula1>list1</formula1>
    </dataValidation>
    <dataValidation type="list" allowBlank="1" showInputMessage="1" showErrorMessage="1" sqref="H25:H26" xr:uid="{00000000-0002-0000-1000-000002000000}">
      <formula1>list2</formula1>
    </dataValidation>
    <dataValidation type="list" allowBlank="1" showInputMessage="1" showErrorMessage="1" sqref="B37:B38 B40" xr:uid="{00000000-0002-0000-1000-000003000000}">
      <formula1>list3</formula1>
    </dataValidation>
    <dataValidation type="list" allowBlank="1" showInputMessage="1" showErrorMessage="1" sqref="H37:H38" xr:uid="{00000000-0002-0000-1000-000004000000}">
      <formula1>list4</formula1>
    </dataValidation>
  </dataValidations>
  <printOptions horizontalCentered="1" verticalCentered="1"/>
  <pageMargins left="0" right="0" top="0" bottom="0" header="0" footer="0"/>
  <pageSetup paperSize="9" orientation="portrait" r:id="rId1"/>
  <rowBreaks count="1" manualBreakCount="1">
    <brk id="55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3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62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56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48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38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29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28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50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36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23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11" id="{07F18993-42EF-45CE-97C4-8B35D999108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98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91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6000000}">
          <x14:formula1>
            <xm:f>'data (2)'!$B$1:$B$10</xm:f>
          </x14:formula1>
          <xm:sqref>C19:C26 I19:I26 C40 I31:I38 C31:C38</xm:sqref>
        </x14:dataValidation>
        <x14:dataValidation type="list" allowBlank="1" showInputMessage="1" showErrorMessage="1" xr:uid="{00000000-0002-0000-1000-000008000000}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4"/>
  <dimension ref="A1:L11"/>
  <sheetViews>
    <sheetView rightToLeft="1" workbookViewId="0">
      <selection activeCell="I24" sqref="I24"/>
    </sheetView>
  </sheetViews>
  <sheetFormatPr baseColWidth="10" defaultColWidth="8.83203125" defaultRowHeight="15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5"/>
  <dimension ref="A1:L11"/>
  <sheetViews>
    <sheetView rightToLeft="1" workbookViewId="0">
      <selection activeCell="B10" sqref="B10"/>
    </sheetView>
  </sheetViews>
  <sheetFormatPr baseColWidth="10" defaultColWidth="8.83203125" defaultRowHeight="15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2"/>
  <dimension ref="A1:L21"/>
  <sheetViews>
    <sheetView rightToLeft="1" workbookViewId="0">
      <selection activeCell="I24" sqref="I24"/>
    </sheetView>
  </sheetViews>
  <sheetFormatPr baseColWidth="10" defaultColWidth="8.83203125" defaultRowHeight="15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>
        <f>sample!B19</f>
        <v>44590</v>
      </c>
      <c r="J3" s="11">
        <f>sample!H19</f>
        <v>44597</v>
      </c>
      <c r="K3" s="11">
        <f>sample!B31</f>
        <v>44604</v>
      </c>
      <c r="L3" s="11">
        <f>sample!H31</f>
        <v>44611</v>
      </c>
    </row>
    <row r="4" spans="1:12">
      <c r="A4" s="2" t="s">
        <v>30</v>
      </c>
      <c r="B4" s="2">
        <v>3</v>
      </c>
      <c r="C4" s="2">
        <v>3</v>
      </c>
      <c r="I4" s="11">
        <f>sample!B20</f>
        <v>44591</v>
      </c>
      <c r="J4" s="11">
        <f>sample!H20</f>
        <v>44598</v>
      </c>
      <c r="K4" s="11">
        <f>sample!B32</f>
        <v>44605</v>
      </c>
      <c r="L4" s="11">
        <f>sample!H32</f>
        <v>44612</v>
      </c>
    </row>
    <row r="5" spans="1:12">
      <c r="A5" s="2" t="s">
        <v>31</v>
      </c>
      <c r="B5" s="2">
        <v>4</v>
      </c>
      <c r="C5" s="2">
        <v>4</v>
      </c>
      <c r="I5" s="11">
        <f>sample!B21</f>
        <v>44592</v>
      </c>
      <c r="J5" s="11">
        <f>sample!H21</f>
        <v>44599</v>
      </c>
      <c r="K5" s="11">
        <f>sample!B33</f>
        <v>44606</v>
      </c>
      <c r="L5" s="11">
        <f>sample!H33</f>
        <v>44613</v>
      </c>
    </row>
    <row r="6" spans="1:12">
      <c r="A6" s="2" t="s">
        <v>32</v>
      </c>
      <c r="B6" s="2">
        <v>5</v>
      </c>
      <c r="C6" s="2">
        <v>5</v>
      </c>
      <c r="I6" s="11">
        <f>sample!B22</f>
        <v>44593</v>
      </c>
      <c r="J6" s="11">
        <f>sample!H22</f>
        <v>44600</v>
      </c>
      <c r="K6" s="11">
        <f>sample!B34</f>
        <v>44607</v>
      </c>
      <c r="L6" s="11">
        <f>sample!H34</f>
        <v>44614</v>
      </c>
    </row>
    <row r="7" spans="1:12">
      <c r="A7" s="2"/>
      <c r="B7" s="2">
        <v>6</v>
      </c>
      <c r="C7" s="2">
        <v>6</v>
      </c>
      <c r="I7" s="11">
        <f>sample!B23</f>
        <v>44594</v>
      </c>
      <c r="J7" s="11">
        <f>sample!H23</f>
        <v>44601</v>
      </c>
      <c r="K7" s="11">
        <f>sample!B35</f>
        <v>44608</v>
      </c>
      <c r="L7" s="11">
        <f>sample!H35</f>
        <v>44615</v>
      </c>
    </row>
    <row r="8" spans="1:12">
      <c r="A8" s="2"/>
      <c r="B8" s="2">
        <v>7</v>
      </c>
      <c r="C8" s="2">
        <v>7</v>
      </c>
      <c r="I8" s="11">
        <f>sample!B24</f>
        <v>44595</v>
      </c>
      <c r="J8" s="11">
        <f>sample!H24</f>
        <v>44602</v>
      </c>
      <c r="K8" s="11">
        <f>sample!B36</f>
        <v>44609</v>
      </c>
      <c r="L8" s="11">
        <f>sample!H36</f>
        <v>44616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>
        <v>9</v>
      </c>
      <c r="C10" s="2">
        <v>9</v>
      </c>
    </row>
    <row r="11" spans="1:12">
      <c r="A11" s="2"/>
      <c r="B11" s="2">
        <v>10</v>
      </c>
      <c r="C11" s="2"/>
    </row>
    <row r="12" spans="1:12">
      <c r="B12" s="2">
        <v>11</v>
      </c>
    </row>
    <row r="13" spans="1:12">
      <c r="B13" s="2">
        <v>12</v>
      </c>
    </row>
    <row r="14" spans="1:12">
      <c r="B14" s="2">
        <v>13</v>
      </c>
    </row>
    <row r="15" spans="1:12">
      <c r="B15" s="2">
        <v>14</v>
      </c>
    </row>
    <row r="16" spans="1:12">
      <c r="B16" s="2">
        <v>15</v>
      </c>
    </row>
    <row r="17" spans="2:2">
      <c r="B17" s="2">
        <v>16</v>
      </c>
    </row>
    <row r="18" spans="2:2">
      <c r="B18" s="2">
        <v>17</v>
      </c>
    </row>
    <row r="19" spans="2:2">
      <c r="B19" s="2">
        <v>18</v>
      </c>
    </row>
    <row r="20" spans="2:2">
      <c r="B20" s="2">
        <v>19</v>
      </c>
    </row>
    <row r="21" spans="2:2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"/>
  <dimension ref="A1"/>
  <sheetViews>
    <sheetView workbookViewId="0">
      <selection activeCell="I24" sqref="I24"/>
    </sheetView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2-2022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'2-2022'!Print_Area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2022-06-13T05:52:31Z</dcterms:modified>
</cp:coreProperties>
</file>