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9040" windowHeight="15840" tabRatio="702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Sheet1!$A$1:$R$69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52511"/>
</workbook>
</file>

<file path=xl/calcChain.xml><?xml version="1.0" encoding="utf-8"?>
<calcChain xmlns="http://schemas.openxmlformats.org/spreadsheetml/2006/main">
  <c r="H49" i="1" l="1"/>
  <c r="Q35" i="1"/>
  <c r="H35" i="1"/>
  <c r="Q21" i="1"/>
  <c r="H21" i="1" l="1"/>
  <c r="L61" i="1" l="1"/>
  <c r="H57" i="1"/>
  <c r="D57" i="1"/>
  <c r="H56" i="1"/>
  <c r="H55" i="1"/>
  <c r="H54" i="1"/>
  <c r="H47" i="1"/>
  <c r="B20" i="1"/>
  <c r="A52" i="5" l="1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P3" i="5"/>
  <c r="P5" i="5" s="1"/>
  <c r="H43" i="5" l="1"/>
  <c r="H29" i="5"/>
  <c r="Q43" i="5"/>
  <c r="Q29" i="5"/>
  <c r="B3" i="4"/>
  <c r="I45" i="5" l="1"/>
  <c r="A45" i="5"/>
  <c r="A46" i="5"/>
  <c r="L47" i="5"/>
  <c r="Q40" i="1"/>
  <c r="B12" i="4" l="1"/>
  <c r="A67" i="1" l="1"/>
  <c r="Q41" i="1"/>
  <c r="H41" i="1"/>
  <c r="H40" i="1"/>
  <c r="Q27" i="1"/>
  <c r="Q26" i="1"/>
  <c r="H26" i="1"/>
  <c r="H27" i="1"/>
  <c r="M29" i="1" l="1"/>
  <c r="M43" i="1"/>
  <c r="D43" i="1"/>
  <c r="D29" i="1"/>
  <c r="Q42" i="1" l="1"/>
  <c r="H42" i="1"/>
  <c r="H33" i="1"/>
  <c r="Q28" i="1"/>
  <c r="Q19" i="1"/>
  <c r="H25" i="1"/>
  <c r="Q33" i="1" l="1"/>
  <c r="H19" i="1"/>
  <c r="I3" i="2"/>
  <c r="B21" i="1"/>
  <c r="B22" i="1" s="1"/>
  <c r="I4" i="2" l="1"/>
  <c r="Q43" i="1" l="1"/>
  <c r="H43" i="1"/>
  <c r="Q29" i="1"/>
  <c r="H29" i="1"/>
  <c r="A61" i="1" l="1"/>
  <c r="L62" i="1"/>
  <c r="I60" i="1"/>
  <c r="A60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7" i="2"/>
  <c r="L8" i="2" l="1"/>
  <c r="B47" i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<sst xmlns="http://schemas.openxmlformats.org/spreadsheetml/2006/main" count="280" uniqueCount="91">
  <si>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</si>
  <si>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</si>
  <si>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</si>
  <si>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</si>
  <si>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</si>
  <si>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</si>
  <si>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</si>
  <si>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</si>
  <si>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</si>
  <si>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</si>
  <si>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</si>
  <si>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</si>
  <si>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</si>
  <si>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</si>
  <si>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</si>
  <si>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</si>
  <si>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</si>
  <si>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</si>
  <si>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</si>
  <si>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</si>
  <si>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</si>
  <si>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</si>
  <si>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</si>
  <si>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</si>
  <si>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</si>
  <si>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</si>
  <si>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</si>
  <si>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</si>
  <si>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</si>
  <si>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</si>
  <si>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</si>
  <si>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</si>
  <si>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</si>
  <si>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</si>
  <si>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</si>
  <si>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</si>
  <si>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</si>
  <si>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</si>
  <si>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</si>
  <si>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</si>
  <si>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</si>
  <si>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</si>
  <si>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</si>
  <si>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</si>
  <si>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</si>
  <si>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</si>
  <si>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</si>
  <si>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</si>
  <si>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</si>
  <si>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</si>
  <si>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</si>
  <si>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</si>
  <si>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</si>
  <si>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</si>
  <si>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</si>
  <si>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</si>
  <si>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</si>
  <si>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</si>
  <si>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</si>
  <si>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</si>
  <si>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</si>
  <si>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</si>
  <si>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</si>
  <si>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</si>
  <si>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</si>
  <si>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</si>
  <si>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</si>
  <si>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</si>
  <si>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</si>
  <si>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</si>
  <si>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</si>
  <si>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</si>
  <si>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</si>
  <si>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</si>
  <si>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</si>
  <si>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</si>
  <si>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</si>
  <si>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</si>
  <si>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</si>
  <si>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</si>
  <si>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</si>
  <si>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</si>
  <si>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</si>
  <si>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</si>
  <si>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م. محمد على سليم</t>
  </si>
  <si>
    <t>هەفتەی پێنچەم</t>
  </si>
  <si>
    <t xml:space="preserve">جنار نجم الدين فتح الله </t>
  </si>
  <si>
    <t>ليَزنةي دلنيياي جوَري</t>
  </si>
  <si>
    <t>project students</t>
  </si>
  <si>
    <t>Practical microtechniques Lab.18</t>
  </si>
  <si>
    <t>theory microtechniques 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</si>
</sst>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51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404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</xdr:colOff>
      <xdr:row>0</xdr:row>
      <xdr:rowOff>38100</xdr:rowOff>
    </xdr:from>
    <xdr:to>
      <xdr:col>9</xdr:col>
      <xdr:colOff>333375</xdr:colOff>
      <xdr:row>4</xdr:row>
      <xdr:rowOff>184316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43875" y="3810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70"/>
  <sheetViews>
    <sheetView rightToLeft="1" tabSelected="1" view="pageBreakPreview" topLeftCell="A49" zoomScaleNormal="100" zoomScaleSheetLayoutView="100" zoomScalePageLayoutView="90" workbookViewId="0">
      <selection activeCell="N11" sqref="N11:O11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8.5703125" style="1" customWidth="1"/>
    <col min="10" max="10" width="8.85546875" style="1" customWidth="1"/>
    <col min="11" max="12" width="5.42578125" style="1" customWidth="1"/>
    <col min="13" max="13" width="8.42578125" style="1" customWidth="1"/>
    <col min="14" max="14" width="7.71093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124" t="s">
        <v>0</v>
      </c>
      <c r="B1" s="124"/>
      <c r="C1" s="124"/>
      <c r="D1" s="124"/>
      <c r="E1" s="124"/>
      <c r="F1" s="124"/>
      <c r="G1" s="10"/>
      <c r="H1" s="10"/>
      <c r="I1" s="10"/>
      <c r="J1" s="10"/>
      <c r="K1" s="11"/>
      <c r="L1" s="10"/>
      <c r="M1" s="136" t="s">
        <v>2</v>
      </c>
      <c r="N1" s="136"/>
      <c r="O1" s="136"/>
      <c r="P1" s="136"/>
      <c r="Q1" s="136"/>
    </row>
    <row r="2" spans="1:35" ht="14.25" customHeight="1">
      <c r="A2" s="124" t="s">
        <v>1</v>
      </c>
      <c r="B2" s="124"/>
      <c r="C2" s="124"/>
      <c r="D2" s="124"/>
      <c r="E2" s="124"/>
      <c r="F2" s="124"/>
      <c r="G2" s="10"/>
      <c r="H2" s="10"/>
      <c r="I2" s="10"/>
      <c r="J2" s="10"/>
      <c r="K2" s="11"/>
      <c r="L2" s="10"/>
      <c r="M2" s="52" t="s">
        <v>83</v>
      </c>
      <c r="N2" s="52">
        <v>2023</v>
      </c>
      <c r="O2" s="114" t="s">
        <v>21</v>
      </c>
      <c r="P2" s="114"/>
      <c r="Q2" s="10">
        <v>2</v>
      </c>
    </row>
    <row r="3" spans="1:35" ht="14.25" customHeight="1">
      <c r="A3" s="124" t="s">
        <v>62</v>
      </c>
      <c r="B3" s="124"/>
      <c r="C3" s="124"/>
      <c r="D3" s="124"/>
      <c r="E3" s="124"/>
      <c r="F3" s="124"/>
      <c r="G3" s="10"/>
      <c r="H3" s="10"/>
      <c r="I3" s="10"/>
      <c r="J3" s="10"/>
      <c r="K3" s="11"/>
      <c r="L3" s="10"/>
      <c r="M3" s="124" t="s">
        <v>3</v>
      </c>
      <c r="N3" s="124"/>
      <c r="O3" s="124"/>
      <c r="P3" s="13">
        <v>8</v>
      </c>
      <c r="Q3" s="12"/>
    </row>
    <row r="4" spans="1:35" ht="14.25" customHeight="1">
      <c r="A4" s="131" t="s">
        <v>38</v>
      </c>
      <c r="B4" s="131"/>
      <c r="C4" s="132" t="s">
        <v>86</v>
      </c>
      <c r="D4" s="132"/>
      <c r="E4" s="132"/>
      <c r="F4" s="132"/>
      <c r="G4" s="10"/>
      <c r="H4" s="10"/>
      <c r="I4" s="10"/>
      <c r="J4" s="10"/>
      <c r="K4" s="11"/>
      <c r="L4" s="10"/>
      <c r="M4" s="124" t="s">
        <v>4</v>
      </c>
      <c r="N4" s="124"/>
      <c r="O4" s="124"/>
      <c r="P4" s="14">
        <v>2</v>
      </c>
      <c r="Q4" s="10" t="s">
        <v>87</v>
      </c>
      <c r="R4" s="2"/>
    </row>
    <row r="5" spans="1:35" ht="16.5" customHeight="1" thickBot="1">
      <c r="A5" s="133" t="s">
        <v>39</v>
      </c>
      <c r="B5" s="133"/>
      <c r="C5" s="134" t="s">
        <v>36</v>
      </c>
      <c r="D5" s="134"/>
      <c r="E5" s="134"/>
      <c r="F5" s="134"/>
      <c r="G5" s="10"/>
      <c r="H5" s="10"/>
      <c r="I5" s="10"/>
      <c r="J5" s="10"/>
      <c r="K5" s="11"/>
      <c r="L5" s="10"/>
      <c r="M5" s="124" t="s">
        <v>5</v>
      </c>
      <c r="N5" s="124"/>
      <c r="O5" s="124"/>
      <c r="P5" s="15">
        <v>6</v>
      </c>
      <c r="Q5" s="12"/>
      <c r="S5" s="135"/>
      <c r="T5" s="135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</row>
    <row r="6" spans="1:35" ht="17.25" thickTop="1" thickBot="1">
      <c r="A6" s="29"/>
      <c r="B6" s="137" t="s">
        <v>22</v>
      </c>
      <c r="C6" s="138"/>
      <c r="D6" s="137" t="s">
        <v>23</v>
      </c>
      <c r="E6" s="138"/>
      <c r="F6" s="137" t="s">
        <v>24</v>
      </c>
      <c r="G6" s="138"/>
      <c r="H6" s="137" t="s">
        <v>25</v>
      </c>
      <c r="I6" s="138"/>
      <c r="J6" s="137" t="s">
        <v>26</v>
      </c>
      <c r="K6" s="138"/>
      <c r="L6" s="137" t="s">
        <v>27</v>
      </c>
      <c r="M6" s="138"/>
      <c r="N6" s="137" t="s">
        <v>28</v>
      </c>
      <c r="O6" s="138"/>
      <c r="P6" s="139" t="s">
        <v>29</v>
      </c>
      <c r="Q6" s="139"/>
      <c r="R6" s="40" t="s">
        <v>60</v>
      </c>
      <c r="S6" s="93"/>
      <c r="T6" s="93"/>
      <c r="U6" s="93"/>
      <c r="V6" s="93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</row>
    <row r="7" spans="1:35" ht="15.75" customHeight="1" thickTop="1">
      <c r="A7" s="28" t="s">
        <v>55</v>
      </c>
      <c r="B7" s="123"/>
      <c r="C7" s="115"/>
      <c r="D7" s="115"/>
      <c r="E7" s="115"/>
      <c r="F7" s="128"/>
      <c r="G7" s="129"/>
      <c r="H7" s="128"/>
      <c r="I7" s="129"/>
      <c r="J7" s="128"/>
      <c r="K7" s="129"/>
      <c r="L7" s="128"/>
      <c r="M7" s="129"/>
      <c r="N7" s="128"/>
      <c r="O7" s="129"/>
      <c r="P7" s="115"/>
      <c r="Q7" s="115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5.75" customHeight="1">
      <c r="A8" s="28" t="s">
        <v>6</v>
      </c>
      <c r="B8" s="65" t="s">
        <v>89</v>
      </c>
      <c r="C8" s="66"/>
      <c r="D8" s="66"/>
      <c r="E8" s="67"/>
      <c r="F8" s="65" t="s">
        <v>89</v>
      </c>
      <c r="G8" s="66"/>
      <c r="H8" s="66"/>
      <c r="I8" s="67"/>
      <c r="J8" s="53"/>
      <c r="K8" s="54"/>
      <c r="L8" s="65" t="s">
        <v>89</v>
      </c>
      <c r="M8" s="66"/>
      <c r="N8" s="66"/>
      <c r="O8" s="67"/>
      <c r="P8" s="122"/>
      <c r="Q8" s="122"/>
      <c r="R8" s="49"/>
      <c r="S8" s="93"/>
      <c r="T8" s="93"/>
      <c r="U8" s="93"/>
      <c r="V8" s="93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</row>
    <row r="9" spans="1:35" ht="15.75" customHeight="1">
      <c r="A9" s="16" t="s">
        <v>7</v>
      </c>
      <c r="D9" s="64" t="s">
        <v>88</v>
      </c>
      <c r="E9" s="64"/>
      <c r="F9" s="153"/>
      <c r="G9" s="152"/>
      <c r="H9" s="152"/>
      <c r="J9" s="53"/>
      <c r="K9" s="54"/>
      <c r="P9" s="62"/>
      <c r="Q9" s="63"/>
      <c r="R9" s="49"/>
      <c r="S9" s="93"/>
      <c r="T9" s="93"/>
      <c r="U9" s="93"/>
      <c r="V9" s="93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</row>
    <row r="10" spans="1:35" ht="15.75" customHeight="1">
      <c r="A10" s="16" t="s">
        <v>8</v>
      </c>
      <c r="B10" s="68" t="s">
        <v>90</v>
      </c>
      <c r="C10" s="68"/>
      <c r="D10" s="68"/>
      <c r="E10" s="69"/>
      <c r="F10" s="141"/>
      <c r="G10" s="120"/>
      <c r="H10" s="120"/>
      <c r="I10" s="121"/>
      <c r="J10" s="122"/>
      <c r="K10" s="122"/>
      <c r="L10" s="122"/>
      <c r="M10" s="122"/>
      <c r="N10" s="122"/>
      <c r="O10" s="122"/>
      <c r="P10" s="122"/>
      <c r="Q10" s="122"/>
      <c r="R10" s="50"/>
      <c r="S10" s="93"/>
      <c r="T10" s="93"/>
      <c r="U10" s="93"/>
      <c r="V10" s="93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</row>
    <row r="11" spans="1:35" ht="15.75" customHeight="1">
      <c r="A11" s="16" t="s">
        <v>9</v>
      </c>
      <c r="B11" s="151"/>
      <c r="C11" s="68"/>
      <c r="D11" s="68"/>
      <c r="E11" s="69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50"/>
    </row>
    <row r="12" spans="1:35" ht="15.75" customHeight="1" thickBot="1">
      <c r="A12" s="17" t="s">
        <v>10</v>
      </c>
      <c r="F12" s="125"/>
      <c r="G12" s="126"/>
      <c r="H12" s="126"/>
      <c r="I12" s="127"/>
      <c r="J12" s="140"/>
      <c r="K12" s="126"/>
      <c r="L12" s="126"/>
      <c r="M12" s="127"/>
      <c r="N12" s="88"/>
      <c r="O12" s="88"/>
      <c r="P12" s="88"/>
      <c r="Q12" s="88"/>
      <c r="R12" s="51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2.75" customHeight="1" thickTop="1">
      <c r="A14" s="81" t="s">
        <v>50</v>
      </c>
      <c r="B14" s="82"/>
      <c r="C14" s="83"/>
      <c r="D14" s="87" t="s">
        <v>51</v>
      </c>
      <c r="E14" s="82"/>
      <c r="F14" s="87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116"/>
    </row>
    <row r="15" spans="1:35" ht="12.75" customHeight="1" thickBot="1">
      <c r="A15" s="84"/>
      <c r="B15" s="85"/>
      <c r="C15" s="86"/>
      <c r="D15" s="79" t="s">
        <v>52</v>
      </c>
      <c r="E15" s="80"/>
      <c r="F15" s="79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8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>
      <c r="A17" s="142" t="s">
        <v>11</v>
      </c>
      <c r="B17" s="143"/>
      <c r="C17" s="144"/>
      <c r="D17" s="144"/>
      <c r="E17" s="144"/>
      <c r="F17" s="144"/>
      <c r="G17" s="144"/>
      <c r="H17" s="145"/>
      <c r="I17" s="18"/>
      <c r="J17" s="142" t="s">
        <v>12</v>
      </c>
      <c r="K17" s="143"/>
      <c r="L17" s="144"/>
      <c r="M17" s="144"/>
      <c r="N17" s="144"/>
      <c r="O17" s="144"/>
      <c r="P17" s="144"/>
      <c r="Q17" s="145"/>
    </row>
    <row r="18" spans="1:17" s="38" customFormat="1" ht="36.75" customHeight="1" thickTop="1">
      <c r="A18" s="39" t="s">
        <v>13</v>
      </c>
      <c r="B18" s="146" t="s">
        <v>14</v>
      </c>
      <c r="C18" s="147"/>
      <c r="D18" s="70" t="s">
        <v>41</v>
      </c>
      <c r="E18" s="71"/>
      <c r="F18" s="91" t="s">
        <v>42</v>
      </c>
      <c r="G18" s="71"/>
      <c r="H18" s="36" t="s">
        <v>53</v>
      </c>
      <c r="I18" s="18"/>
      <c r="J18" s="39" t="s">
        <v>13</v>
      </c>
      <c r="K18" s="146" t="s">
        <v>14</v>
      </c>
      <c r="L18" s="147"/>
      <c r="M18" s="70" t="s">
        <v>41</v>
      </c>
      <c r="N18" s="71"/>
      <c r="O18" s="91" t="s">
        <v>42</v>
      </c>
      <c r="P18" s="71"/>
      <c r="Q18" s="36" t="s">
        <v>53</v>
      </c>
    </row>
    <row r="19" spans="1:17">
      <c r="A19" s="19" t="s">
        <v>54</v>
      </c>
      <c r="B19" s="107">
        <v>44954</v>
      </c>
      <c r="C19" s="108"/>
      <c r="D19" s="92"/>
      <c r="E19" s="90"/>
      <c r="F19" s="89"/>
      <c r="G19" s="90"/>
      <c r="H19" s="32" t="str">
        <f>IF(D19=Sheet2!B10,"",IF((D19+F19)&lt;&gt;0,(D19+F19), ""))</f>
        <v/>
      </c>
      <c r="I19" s="18"/>
      <c r="J19" s="19" t="s">
        <v>54</v>
      </c>
      <c r="K19" s="107">
        <f>B24+2</f>
        <v>44961</v>
      </c>
      <c r="L19" s="108"/>
      <c r="M19" s="92"/>
      <c r="N19" s="90"/>
      <c r="O19" s="89"/>
      <c r="P19" s="90"/>
      <c r="Q19" s="32" t="str">
        <f>IF(M19=Sheet2!B10,"",IF((M19+O19)&lt;&gt;0,(M19+O19), ""))</f>
        <v/>
      </c>
    </row>
    <row r="20" spans="1:17" ht="14.25" customHeight="1">
      <c r="A20" s="19" t="s">
        <v>6</v>
      </c>
      <c r="B20" s="107">
        <f>B19+1</f>
        <v>44955</v>
      </c>
      <c r="C20" s="108"/>
      <c r="D20" s="76"/>
      <c r="E20" s="77"/>
      <c r="F20" s="78">
        <v>6</v>
      </c>
      <c r="G20" s="77"/>
      <c r="H20" s="32">
        <v>6</v>
      </c>
      <c r="I20" s="18"/>
      <c r="J20" s="19" t="s">
        <v>6</v>
      </c>
      <c r="K20" s="107">
        <f>K19+1</f>
        <v>44962</v>
      </c>
      <c r="L20" s="108"/>
      <c r="M20" s="76"/>
      <c r="N20" s="77"/>
      <c r="O20" s="78">
        <v>6</v>
      </c>
      <c r="P20" s="77"/>
      <c r="Q20" s="32">
        <v>6</v>
      </c>
    </row>
    <row r="21" spans="1:17" ht="14.25" customHeight="1">
      <c r="A21" s="19" t="s">
        <v>7</v>
      </c>
      <c r="B21" s="107">
        <f t="shared" ref="B21:B24" si="0">B20+1</f>
        <v>44956</v>
      </c>
      <c r="C21" s="108"/>
      <c r="D21" s="76"/>
      <c r="E21" s="77"/>
      <c r="F21" s="78"/>
      <c r="G21" s="77"/>
      <c r="H21" s="32" t="str">
        <f>IF(D21=Sheet2!B10,"",IF((D21+F21)&lt;&gt;0,(D21+F21), ""))</f>
        <v/>
      </c>
      <c r="I21" s="18"/>
      <c r="J21" s="19" t="s">
        <v>7</v>
      </c>
      <c r="K21" s="107">
        <f>K20+1</f>
        <v>44963</v>
      </c>
      <c r="L21" s="108"/>
      <c r="M21" s="76"/>
      <c r="N21" s="77"/>
      <c r="O21" s="78"/>
      <c r="P21" s="77"/>
      <c r="Q21" s="32" t="str">
        <f>IF(M21=Sheet2!K10,"",IF((M21+O21)&lt;&gt;0,(M21+O21), ""))</f>
        <v/>
      </c>
    </row>
    <row r="22" spans="1:17" ht="14.25" customHeight="1">
      <c r="A22" s="19" t="s">
        <v>8</v>
      </c>
      <c r="B22" s="107">
        <f t="shared" si="0"/>
        <v>44957</v>
      </c>
      <c r="C22" s="108"/>
      <c r="D22" s="76">
        <v>2</v>
      </c>
      <c r="E22" s="77"/>
      <c r="F22" s="78"/>
      <c r="G22" s="77"/>
      <c r="H22" s="32">
        <v>2</v>
      </c>
      <c r="I22" s="18"/>
      <c r="J22" s="19" t="s">
        <v>8</v>
      </c>
      <c r="K22" s="107">
        <f t="shared" ref="K22:K24" si="1">K21+1</f>
        <v>44964</v>
      </c>
      <c r="L22" s="108"/>
      <c r="M22" s="76"/>
      <c r="N22" s="77"/>
      <c r="O22" s="78"/>
      <c r="P22" s="77"/>
      <c r="Q22" s="32"/>
    </row>
    <row r="23" spans="1:17" ht="14.25" customHeight="1">
      <c r="A23" s="19" t="s">
        <v>9</v>
      </c>
      <c r="B23" s="107">
        <f t="shared" si="0"/>
        <v>44958</v>
      </c>
      <c r="C23" s="108"/>
      <c r="D23" s="76"/>
      <c r="E23" s="77"/>
      <c r="F23" s="78"/>
      <c r="G23" s="77"/>
      <c r="H23" s="32"/>
      <c r="I23" s="18"/>
      <c r="J23" s="19" t="s">
        <v>9</v>
      </c>
      <c r="K23" s="107">
        <f t="shared" si="1"/>
        <v>44965</v>
      </c>
      <c r="L23" s="108"/>
      <c r="M23" s="76"/>
      <c r="N23" s="77"/>
      <c r="O23" s="78"/>
      <c r="P23" s="77"/>
      <c r="Q23" s="32"/>
    </row>
    <row r="24" spans="1:17" ht="14.25" customHeight="1">
      <c r="A24" s="19" t="s">
        <v>10</v>
      </c>
      <c r="B24" s="107">
        <f t="shared" si="0"/>
        <v>44959</v>
      </c>
      <c r="C24" s="108"/>
      <c r="D24" s="76"/>
      <c r="E24" s="77"/>
      <c r="F24" s="78"/>
      <c r="G24" s="77"/>
      <c r="H24" s="32"/>
      <c r="I24" s="18"/>
      <c r="J24" s="19" t="s">
        <v>10</v>
      </c>
      <c r="K24" s="107">
        <f t="shared" si="1"/>
        <v>44966</v>
      </c>
      <c r="L24" s="108"/>
      <c r="M24" s="76"/>
      <c r="N24" s="77"/>
      <c r="O24" s="78"/>
      <c r="P24" s="77"/>
      <c r="Q24" s="32"/>
    </row>
    <row r="25" spans="1:17" ht="23.25" customHeight="1">
      <c r="A25" s="20" t="s">
        <v>18</v>
      </c>
      <c r="B25" s="107"/>
      <c r="C25" s="108"/>
      <c r="D25" s="76"/>
      <c r="E25" s="77"/>
      <c r="F25" s="78">
        <v>2</v>
      </c>
      <c r="G25" s="77"/>
      <c r="H25" s="32">
        <f>IF(D25=Sheet2!B10,"",IF((D25+F25)&lt;&gt;0,(D25+F25), ""))</f>
        <v>2</v>
      </c>
      <c r="I25" s="18"/>
      <c r="J25" s="20" t="s">
        <v>18</v>
      </c>
      <c r="K25" s="107"/>
      <c r="L25" s="108"/>
      <c r="M25" s="76"/>
      <c r="N25" s="77"/>
      <c r="O25" s="78">
        <v>2</v>
      </c>
      <c r="P25" s="77"/>
      <c r="Q25" s="32">
        <v>2</v>
      </c>
    </row>
    <row r="26" spans="1:17">
      <c r="A26" s="34" t="s">
        <v>58</v>
      </c>
      <c r="B26" s="107"/>
      <c r="C26" s="108"/>
      <c r="D26" s="76"/>
      <c r="E26" s="77"/>
      <c r="F26" s="78"/>
      <c r="G26" s="77"/>
      <c r="H26" s="32" t="str">
        <f>IF(D26=Sheet2!B10,"",IF((D26+F26)&lt;&gt;0,((D26*2)+F26), ""))</f>
        <v/>
      </c>
      <c r="I26" s="18"/>
      <c r="J26" s="34" t="s">
        <v>58</v>
      </c>
      <c r="K26" s="107"/>
      <c r="L26" s="108"/>
      <c r="M26" s="76"/>
      <c r="N26" s="77"/>
      <c r="O26" s="89"/>
      <c r="P26" s="90"/>
      <c r="Q26" s="32" t="str">
        <f>IF(M26=Sheet2!K10,"",IF((M26+O26)&lt;&gt;0,((M26*2)+O26), ""))</f>
        <v/>
      </c>
    </row>
    <row r="27" spans="1:17">
      <c r="A27" s="34" t="s">
        <v>59</v>
      </c>
      <c r="B27" s="107"/>
      <c r="C27" s="108"/>
      <c r="D27" s="76"/>
      <c r="E27" s="77"/>
      <c r="F27" s="78"/>
      <c r="G27" s="77"/>
      <c r="H27" s="32" t="str">
        <f>IF(D27=Sheet2!B10,"",IF((D27+F27)&lt;&gt;0,((D27*3)+F27), ""))</f>
        <v/>
      </c>
      <c r="I27" s="18"/>
      <c r="J27" s="34" t="s">
        <v>59</v>
      </c>
      <c r="K27" s="107"/>
      <c r="L27" s="108"/>
      <c r="M27" s="92"/>
      <c r="N27" s="90"/>
      <c r="O27" s="89"/>
      <c r="P27" s="90"/>
      <c r="Q27" s="32" t="str">
        <f>IF(M27=Sheet2!K10,"",IF((M27+O27)&lt;&gt;0,((M27*3)+O27), ""))</f>
        <v/>
      </c>
    </row>
    <row r="28" spans="1:17" ht="26.25" customHeight="1">
      <c r="A28" s="20" t="s">
        <v>19</v>
      </c>
      <c r="B28" s="107"/>
      <c r="C28" s="108"/>
      <c r="D28" s="76"/>
      <c r="E28" s="77"/>
      <c r="F28" s="78"/>
      <c r="G28" s="77"/>
      <c r="H28" s="32"/>
      <c r="I28" s="18"/>
      <c r="J28" s="20" t="s">
        <v>19</v>
      </c>
      <c r="K28" s="107"/>
      <c r="L28" s="108"/>
      <c r="M28" s="92"/>
      <c r="N28" s="90"/>
      <c r="O28" s="89"/>
      <c r="P28" s="90"/>
      <c r="Q28" s="32" t="str">
        <f>IF(M28=Sheet2!B10,"",IF((M28+O28)&lt;&gt;0,(M28+O28), ""))</f>
        <v/>
      </c>
    </row>
    <row r="29" spans="1:17" ht="16.5" thickBot="1">
      <c r="A29" s="101" t="s">
        <v>15</v>
      </c>
      <c r="B29" s="102"/>
      <c r="C29" s="103"/>
      <c r="D29" s="104" t="str">
        <f>"="&amp;"1x"&amp;IF(SUM(D19:D24,F19:F28,D25,D28)&lt;&gt;0,SUM(D19:D24,F19:F28,D25,D28),0)&amp;"+"&amp;"2x"&amp;IF(AND(D26&lt;&gt;0,D26&lt;&gt;Sheet2!B10),D26,0) &amp; "+"&amp; "3x" &amp; IF(AND(D27&lt;&gt;0,D27&lt;&gt;Sheet2!B10),D27,0)</f>
        <v>=1x10+2x0+3x0</v>
      </c>
      <c r="E29" s="105"/>
      <c r="F29" s="105"/>
      <c r="G29" s="106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10</v>
      </c>
      <c r="I29" s="18"/>
      <c r="J29" s="112" t="s">
        <v>15</v>
      </c>
      <c r="K29" s="102"/>
      <c r="L29" s="113"/>
      <c r="M29" s="104" t="str">
        <f>"="&amp;"1x"&amp;IF(SUM(M19:M24,O19:O28,M25,M28)&lt;&gt;0,SUM(M19:M24,O19:O28,M25,M28),0)&amp;"+"&amp;"2x"&amp;IF(AND(M26&lt;&gt;0,M26&lt;&gt;Sheet2!B10),M26,0) &amp; "+"&amp; "3x" &amp; IF(AND(M27&lt;&gt;0,M27&lt;&gt;Sheet2!B10),M27,0)</f>
        <v>=1x8+2x0+3x0</v>
      </c>
      <c r="N29" s="105"/>
      <c r="O29" s="105"/>
      <c r="P29" s="106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8</v>
      </c>
    </row>
    <row r="30" spans="1:17" ht="7.5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>
      <c r="A31" s="109" t="s">
        <v>16</v>
      </c>
      <c r="B31" s="110"/>
      <c r="C31" s="110"/>
      <c r="D31" s="110"/>
      <c r="E31" s="110"/>
      <c r="F31" s="110"/>
      <c r="G31" s="110"/>
      <c r="H31" s="111"/>
      <c r="I31" s="18"/>
      <c r="J31" s="109" t="s">
        <v>17</v>
      </c>
      <c r="K31" s="110"/>
      <c r="L31" s="110"/>
      <c r="M31" s="110"/>
      <c r="N31" s="110"/>
      <c r="O31" s="110"/>
      <c r="P31" s="110"/>
      <c r="Q31" s="111"/>
    </row>
    <row r="32" spans="1:17" s="38" customFormat="1" ht="39" thickTop="1">
      <c r="A32" s="35" t="s">
        <v>13</v>
      </c>
      <c r="B32" s="74" t="s">
        <v>14</v>
      </c>
      <c r="C32" s="75"/>
      <c r="D32" s="70" t="s">
        <v>41</v>
      </c>
      <c r="E32" s="71"/>
      <c r="F32" s="91" t="s">
        <v>42</v>
      </c>
      <c r="G32" s="71"/>
      <c r="H32" s="36" t="s">
        <v>53</v>
      </c>
      <c r="I32" s="37"/>
      <c r="J32" s="35" t="s">
        <v>13</v>
      </c>
      <c r="K32" s="74" t="s">
        <v>14</v>
      </c>
      <c r="L32" s="75"/>
      <c r="M32" s="70" t="s">
        <v>41</v>
      </c>
      <c r="N32" s="71"/>
      <c r="O32" s="91" t="s">
        <v>42</v>
      </c>
      <c r="P32" s="71"/>
      <c r="Q32" s="36" t="s">
        <v>53</v>
      </c>
    </row>
    <row r="33" spans="1:17">
      <c r="A33" s="19" t="s">
        <v>54</v>
      </c>
      <c r="B33" s="72">
        <f>K24+2</f>
        <v>44968</v>
      </c>
      <c r="C33" s="73"/>
      <c r="D33" s="92"/>
      <c r="E33" s="90"/>
      <c r="F33" s="89"/>
      <c r="G33" s="90"/>
      <c r="H33" s="32" t="str">
        <f>IF(D33=Sheet2!B10,"",IF((D33+F33)&lt;&gt;0,(D33+F33), ""))</f>
        <v/>
      </c>
      <c r="I33" s="21"/>
      <c r="J33" s="19" t="s">
        <v>54</v>
      </c>
      <c r="K33" s="72">
        <f>B38+2</f>
        <v>44975</v>
      </c>
      <c r="L33" s="73"/>
      <c r="M33" s="92"/>
      <c r="N33" s="90"/>
      <c r="O33" s="89"/>
      <c r="P33" s="90"/>
      <c r="Q33" s="32" t="str">
        <f>IF(M33=Sheet2!B10,"",IF((M33+O33)&lt;&gt;0,(M33+O33), ""))</f>
        <v/>
      </c>
    </row>
    <row r="34" spans="1:17" ht="15" customHeight="1">
      <c r="A34" s="19" t="s">
        <v>6</v>
      </c>
      <c r="B34" s="72">
        <f>B33+1</f>
        <v>44969</v>
      </c>
      <c r="C34" s="73"/>
      <c r="D34" s="76"/>
      <c r="E34" s="77"/>
      <c r="F34" s="78">
        <v>6</v>
      </c>
      <c r="G34" s="77"/>
      <c r="H34" s="32">
        <v>6</v>
      </c>
      <c r="I34" s="18"/>
      <c r="J34" s="19" t="s">
        <v>6</v>
      </c>
      <c r="K34" s="72">
        <f>K33+1</f>
        <v>44976</v>
      </c>
      <c r="L34" s="73"/>
      <c r="M34" s="76"/>
      <c r="N34" s="77"/>
      <c r="O34" s="78">
        <v>6</v>
      </c>
      <c r="P34" s="77"/>
      <c r="Q34" s="32">
        <v>6</v>
      </c>
    </row>
    <row r="35" spans="1:17" ht="15" customHeight="1">
      <c r="A35" s="19" t="s">
        <v>7</v>
      </c>
      <c r="B35" s="72">
        <f t="shared" ref="B35:B38" si="2">B34+1</f>
        <v>44970</v>
      </c>
      <c r="C35" s="73"/>
      <c r="D35" s="76"/>
      <c r="E35" s="77"/>
      <c r="F35" s="78"/>
      <c r="G35" s="77"/>
      <c r="H35" s="32" t="str">
        <f>IF(D35=Sheet2!B24,"",IF((D35+F35)&lt;&gt;0,(D35+F35), ""))</f>
        <v/>
      </c>
      <c r="I35" s="18"/>
      <c r="J35" s="19" t="s">
        <v>7</v>
      </c>
      <c r="K35" s="72">
        <f t="shared" ref="K35:K38" si="3">K34+1</f>
        <v>44977</v>
      </c>
      <c r="L35" s="73"/>
      <c r="M35" s="76"/>
      <c r="N35" s="77"/>
      <c r="O35" s="78"/>
      <c r="P35" s="77"/>
      <c r="Q35" s="32" t="str">
        <f>IF(M35=Sheet2!K24,"",IF((M35+O35)&lt;&gt;0,(M35+O35), ""))</f>
        <v/>
      </c>
    </row>
    <row r="36" spans="1:17" ht="15" customHeight="1">
      <c r="A36" s="19" t="s">
        <v>8</v>
      </c>
      <c r="B36" s="72">
        <f t="shared" si="2"/>
        <v>44971</v>
      </c>
      <c r="C36" s="73"/>
      <c r="D36" s="76">
        <v>2</v>
      </c>
      <c r="E36" s="77"/>
      <c r="F36" s="78"/>
      <c r="G36" s="77"/>
      <c r="H36" s="32">
        <v>2</v>
      </c>
      <c r="I36" s="18"/>
      <c r="J36" s="19" t="s">
        <v>8</v>
      </c>
      <c r="K36" s="72">
        <f t="shared" si="3"/>
        <v>44978</v>
      </c>
      <c r="L36" s="73"/>
      <c r="M36" s="76">
        <v>2</v>
      </c>
      <c r="N36" s="77"/>
      <c r="O36" s="78"/>
      <c r="P36" s="77"/>
      <c r="Q36" s="32">
        <v>2</v>
      </c>
    </row>
    <row r="37" spans="1:17" ht="15" customHeight="1">
      <c r="A37" s="19" t="s">
        <v>9</v>
      </c>
      <c r="B37" s="72">
        <f t="shared" si="2"/>
        <v>44972</v>
      </c>
      <c r="C37" s="73"/>
      <c r="D37" s="76"/>
      <c r="E37" s="77"/>
      <c r="F37" s="78"/>
      <c r="G37" s="77"/>
      <c r="H37" s="32"/>
      <c r="I37" s="18"/>
      <c r="J37" s="19" t="s">
        <v>9</v>
      </c>
      <c r="K37" s="72">
        <f t="shared" si="3"/>
        <v>44979</v>
      </c>
      <c r="L37" s="73"/>
      <c r="M37" s="76"/>
      <c r="N37" s="77"/>
      <c r="O37" s="78"/>
      <c r="P37" s="77"/>
      <c r="Q37" s="32"/>
    </row>
    <row r="38" spans="1:17" ht="15" customHeight="1">
      <c r="A38" s="19" t="s">
        <v>10</v>
      </c>
      <c r="B38" s="72">
        <f t="shared" si="2"/>
        <v>44973</v>
      </c>
      <c r="C38" s="73"/>
      <c r="D38" s="76"/>
      <c r="E38" s="77"/>
      <c r="F38" s="78"/>
      <c r="G38" s="77"/>
      <c r="H38" s="32"/>
      <c r="I38" s="18"/>
      <c r="J38" s="19" t="s">
        <v>10</v>
      </c>
      <c r="K38" s="72">
        <f t="shared" si="3"/>
        <v>44980</v>
      </c>
      <c r="L38" s="73"/>
      <c r="M38" s="76"/>
      <c r="N38" s="77"/>
      <c r="O38" s="78"/>
      <c r="P38" s="77"/>
      <c r="Q38" s="32"/>
    </row>
    <row r="39" spans="1:17" ht="21.75" customHeight="1">
      <c r="A39" s="20" t="s">
        <v>18</v>
      </c>
      <c r="B39" s="72"/>
      <c r="C39" s="73"/>
      <c r="D39" s="76"/>
      <c r="E39" s="77"/>
      <c r="F39" s="78">
        <v>2</v>
      </c>
      <c r="G39" s="77"/>
      <c r="H39" s="32">
        <v>2</v>
      </c>
      <c r="I39" s="18"/>
      <c r="J39" s="20" t="s">
        <v>18</v>
      </c>
      <c r="K39" s="72"/>
      <c r="L39" s="73"/>
      <c r="M39" s="76"/>
      <c r="N39" s="77"/>
      <c r="O39" s="78">
        <v>2</v>
      </c>
      <c r="P39" s="77"/>
      <c r="Q39" s="32">
        <v>2</v>
      </c>
    </row>
    <row r="40" spans="1:17">
      <c r="A40" s="34" t="s">
        <v>58</v>
      </c>
      <c r="B40" s="72"/>
      <c r="C40" s="73"/>
      <c r="D40" s="76"/>
      <c r="E40" s="77"/>
      <c r="F40" s="78"/>
      <c r="G40" s="77"/>
      <c r="H40" s="32" t="str">
        <f>IF(D40=Sheet2!B24,"",IF((D40+F40)&lt;&gt;0,((D40*2)+F40), ""))</f>
        <v/>
      </c>
      <c r="I40" s="18"/>
      <c r="J40" s="34" t="s">
        <v>58</v>
      </c>
      <c r="K40" s="72"/>
      <c r="L40" s="73"/>
      <c r="M40" s="76"/>
      <c r="N40" s="77"/>
      <c r="O40" s="78"/>
      <c r="P40" s="77"/>
      <c r="Q40" s="32" t="str">
        <f>IF(M40=Sheet2!K24,"",IF((M40+O40)&lt;&gt;0,((M40*2)+O40), ""))</f>
        <v/>
      </c>
    </row>
    <row r="41" spans="1:17">
      <c r="A41" s="34" t="s">
        <v>59</v>
      </c>
      <c r="B41" s="72"/>
      <c r="C41" s="73"/>
      <c r="D41" s="92"/>
      <c r="E41" s="90"/>
      <c r="F41" s="89"/>
      <c r="G41" s="90"/>
      <c r="H41" s="32" t="str">
        <f>IF(D41=Sheet2!B24,"",IF((D41+F41)&lt;&gt;0,((D41*3)+F41), ""))</f>
        <v/>
      </c>
      <c r="I41" s="18"/>
      <c r="J41" s="34" t="s">
        <v>59</v>
      </c>
      <c r="K41" s="72"/>
      <c r="L41" s="73"/>
      <c r="M41" s="92"/>
      <c r="N41" s="90"/>
      <c r="O41" s="89"/>
      <c r="P41" s="90"/>
      <c r="Q41" s="32" t="str">
        <f>IF(M41=Sheet2!K24,"",IF((M41+O41)&lt;&gt;0,((M41*3)+O41), ""))</f>
        <v/>
      </c>
    </row>
    <row r="42" spans="1:17" ht="21.75" customHeight="1">
      <c r="A42" s="20" t="s">
        <v>19</v>
      </c>
      <c r="B42" s="72"/>
      <c r="C42" s="73"/>
      <c r="D42" s="92"/>
      <c r="E42" s="90"/>
      <c r="F42" s="89"/>
      <c r="G42" s="90"/>
      <c r="H42" s="32" t="str">
        <f>IF(D42=Sheet2!B10,"",IF((D42+F42)&lt;&gt;0,(D42+F42), ""))</f>
        <v/>
      </c>
      <c r="I42" s="18"/>
      <c r="J42" s="20" t="s">
        <v>19</v>
      </c>
      <c r="K42" s="72"/>
      <c r="L42" s="73"/>
      <c r="M42" s="92"/>
      <c r="N42" s="90"/>
      <c r="O42" s="89"/>
      <c r="P42" s="90"/>
      <c r="Q42" s="32" t="str">
        <f>IF(M42=Sheet2!B10,"",IF((M42+O42)&lt;&gt;0,(M42+O42), ""))</f>
        <v/>
      </c>
    </row>
    <row r="43" spans="1:17" ht="16.5" thickBot="1">
      <c r="A43" s="101" t="s">
        <v>15</v>
      </c>
      <c r="B43" s="102"/>
      <c r="C43" s="103"/>
      <c r="D43" s="104" t="str">
        <f>"="&amp;"1x"&amp;IF(SUM(D33:D38,F33:F42,D39,D42)&lt;&gt;0,SUM(D33:D38,F33:F42,D39,D42),0)&amp;"+"&amp;"2x"&amp;IF(AND(D40&lt;&gt;0,D40&lt;&gt;Sheet2!B10),D40,0) &amp; "+"&amp; "3x" &amp; IF(AND(D41&lt;&gt;0,D41&lt;&gt;Sheet2!B10),D41,0)</f>
        <v>=1x10+2x0+3x0</v>
      </c>
      <c r="E43" s="105"/>
      <c r="F43" s="105"/>
      <c r="G43" s="106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10</v>
      </c>
      <c r="I43" s="18"/>
      <c r="J43" s="101" t="s">
        <v>15</v>
      </c>
      <c r="K43" s="102"/>
      <c r="L43" s="103"/>
      <c r="M43" s="104" t="str">
        <f>"="&amp;"1x"&amp;IF(SUM(M33:M38,O33:O42,M39,M42)&lt;&gt;0,SUM(M33:M38,O33:O42,M39,M42),0)&amp;"+"&amp;"2x"&amp;IF(AND(M40&lt;&gt;0,M40&lt;&gt;Sheet2!B10),M40,0) &amp; "+"&amp; "3x" &amp; IF(AND(M41&lt;&gt;0,M41&lt;&gt;Sheet2!B10),M41,0)</f>
        <v>=1x10+2x0+3x0</v>
      </c>
      <c r="N43" s="105"/>
      <c r="O43" s="105"/>
      <c r="P43" s="106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10</v>
      </c>
    </row>
    <row r="44" spans="1:17" ht="7.5" customHeight="1" thickTop="1" thickBot="1">
      <c r="A44" s="58"/>
      <c r="B44" s="59"/>
      <c r="C44" s="59"/>
      <c r="D44" s="60"/>
      <c r="E44" s="60"/>
      <c r="F44" s="60"/>
      <c r="G44" s="60"/>
      <c r="H44" s="61"/>
      <c r="I44" s="18"/>
      <c r="J44" s="55"/>
      <c r="K44" s="55"/>
      <c r="L44" s="55"/>
      <c r="M44" s="56"/>
      <c r="N44" s="56"/>
      <c r="O44" s="56"/>
      <c r="P44" s="56"/>
      <c r="Q44" s="57"/>
    </row>
    <row r="45" spans="1:17" ht="17.25" thickTop="1" thickBot="1">
      <c r="A45" s="109" t="s">
        <v>85</v>
      </c>
      <c r="B45" s="110"/>
      <c r="C45" s="110"/>
      <c r="D45" s="110"/>
      <c r="E45" s="110"/>
      <c r="F45" s="110"/>
      <c r="G45" s="110"/>
      <c r="H45" s="111"/>
      <c r="I45" s="18"/>
    </row>
    <row r="46" spans="1:17" s="38" customFormat="1" ht="39" thickTop="1">
      <c r="A46" s="35" t="s">
        <v>13</v>
      </c>
      <c r="B46" s="74" t="s">
        <v>14</v>
      </c>
      <c r="C46" s="75"/>
      <c r="D46" s="70" t="s">
        <v>41</v>
      </c>
      <c r="E46" s="71"/>
      <c r="F46" s="91" t="s">
        <v>42</v>
      </c>
      <c r="G46" s="71"/>
      <c r="H46" s="36" t="s">
        <v>53</v>
      </c>
      <c r="I46" s="37"/>
    </row>
    <row r="47" spans="1:17">
      <c r="A47" s="19" t="s">
        <v>54</v>
      </c>
      <c r="B47" s="72">
        <f>K38+2</f>
        <v>44982</v>
      </c>
      <c r="C47" s="73"/>
      <c r="D47" s="92"/>
      <c r="E47" s="90"/>
      <c r="F47" s="89"/>
      <c r="G47" s="90"/>
      <c r="H47" s="32" t="str">
        <f>IF(D47=Sheet2!B24,"",IF((D47+F47)&lt;&gt;0,(D47+F47), ""))</f>
        <v/>
      </c>
      <c r="I47" s="21"/>
    </row>
    <row r="48" spans="1:17" ht="15" customHeight="1">
      <c r="A48" s="19" t="s">
        <v>6</v>
      </c>
      <c r="B48" s="72">
        <f>B47+1</f>
        <v>44983</v>
      </c>
      <c r="C48" s="73"/>
      <c r="D48" s="76"/>
      <c r="E48" s="77"/>
      <c r="F48" s="78">
        <v>6</v>
      </c>
      <c r="G48" s="77"/>
      <c r="H48" s="32">
        <v>6</v>
      </c>
      <c r="I48" s="18"/>
    </row>
    <row r="49" spans="1:17" ht="15" customHeight="1">
      <c r="A49" s="19" t="s">
        <v>7</v>
      </c>
      <c r="B49" s="72">
        <f t="shared" ref="B49:B52" si="4">B48+1</f>
        <v>44984</v>
      </c>
      <c r="C49" s="73"/>
      <c r="D49" s="76"/>
      <c r="E49" s="77"/>
      <c r="F49" s="78"/>
      <c r="G49" s="77"/>
      <c r="H49" s="32" t="str">
        <f>IF(D49=Sheet2!B38,"",IF((D49+F49)&lt;&gt;0,(D49+F49), ""))</f>
        <v/>
      </c>
      <c r="I49" s="18"/>
    </row>
    <row r="50" spans="1:17" ht="15" customHeight="1">
      <c r="A50" s="19" t="s">
        <v>8</v>
      </c>
      <c r="B50" s="72">
        <f t="shared" si="4"/>
        <v>44985</v>
      </c>
      <c r="C50" s="73"/>
      <c r="D50" s="76">
        <v>2</v>
      </c>
      <c r="E50" s="77"/>
      <c r="F50" s="78"/>
      <c r="G50" s="77"/>
      <c r="H50" s="32">
        <v>2</v>
      </c>
      <c r="I50" s="18"/>
    </row>
    <row r="51" spans="1:17" ht="15" customHeight="1">
      <c r="A51" s="19" t="s">
        <v>9</v>
      </c>
      <c r="B51" s="72">
        <f t="shared" si="4"/>
        <v>44986</v>
      </c>
      <c r="C51" s="73"/>
      <c r="D51" s="76"/>
      <c r="E51" s="77"/>
      <c r="F51" s="78"/>
      <c r="G51" s="77"/>
      <c r="H51" s="32"/>
      <c r="I51" s="18"/>
    </row>
    <row r="52" spans="1:17" ht="15" customHeight="1">
      <c r="A52" s="19" t="s">
        <v>10</v>
      </c>
      <c r="B52" s="72">
        <f t="shared" si="4"/>
        <v>44987</v>
      </c>
      <c r="C52" s="73"/>
      <c r="D52" s="76"/>
      <c r="E52" s="77"/>
      <c r="F52" s="78"/>
      <c r="G52" s="77"/>
      <c r="H52" s="32"/>
      <c r="I52" s="18"/>
    </row>
    <row r="53" spans="1:17" ht="21.75" customHeight="1">
      <c r="A53" s="20" t="s">
        <v>18</v>
      </c>
      <c r="B53" s="72"/>
      <c r="C53" s="73"/>
      <c r="D53" s="76"/>
      <c r="E53" s="77"/>
      <c r="F53" s="78">
        <v>2</v>
      </c>
      <c r="G53" s="77"/>
      <c r="H53" s="32">
        <v>2</v>
      </c>
      <c r="I53" s="18"/>
    </row>
    <row r="54" spans="1:17">
      <c r="A54" s="34" t="s">
        <v>58</v>
      </c>
      <c r="B54" s="72"/>
      <c r="C54" s="73"/>
      <c r="D54" s="76"/>
      <c r="E54" s="77"/>
      <c r="F54" s="78"/>
      <c r="G54" s="77"/>
      <c r="H54" s="32" t="str">
        <f>IF(D54=Sheet2!B38,"",IF((D54+F54)&lt;&gt;0,((D54*2)+F54), ""))</f>
        <v/>
      </c>
      <c r="I54" s="18"/>
    </row>
    <row r="55" spans="1:17">
      <c r="A55" s="34" t="s">
        <v>59</v>
      </c>
      <c r="B55" s="72"/>
      <c r="C55" s="73"/>
      <c r="D55" s="92"/>
      <c r="E55" s="90"/>
      <c r="F55" s="89"/>
      <c r="G55" s="90"/>
      <c r="H55" s="32" t="str">
        <f>IF(D55=Sheet2!B38,"",IF((D55+F55)&lt;&gt;0,((D55*3)+F55), ""))</f>
        <v/>
      </c>
      <c r="I55" s="18"/>
    </row>
    <row r="56" spans="1:17" ht="21.75" customHeight="1">
      <c r="A56" s="20" t="s">
        <v>19</v>
      </c>
      <c r="B56" s="72"/>
      <c r="C56" s="73"/>
      <c r="D56" s="92"/>
      <c r="E56" s="90"/>
      <c r="F56" s="89"/>
      <c r="G56" s="90"/>
      <c r="H56" s="32" t="str">
        <f>IF(D56=Sheet2!B24,"",IF((D56+F56)&lt;&gt;0,(D56+F56), ""))</f>
        <v/>
      </c>
      <c r="I56" s="18"/>
    </row>
    <row r="57" spans="1:17" ht="16.5" thickBot="1">
      <c r="A57" s="101" t="s">
        <v>15</v>
      </c>
      <c r="B57" s="102"/>
      <c r="C57" s="103"/>
      <c r="D57" s="104" t="str">
        <f>"="&amp;"1x"&amp;IF(SUM(D47:D52,F47:F56,D53,D56)&lt;&gt;0,SUM(D47:D52,F47:F56,D53,D56),0)&amp;"+"&amp;"2x"&amp;IF(AND(D54&lt;&gt;0,D54&lt;&gt;Sheet2!B24),D54,0) &amp; "+"&amp; "3x" &amp; IF(AND(D55&lt;&gt;0,D55&lt;&gt;Sheet2!B24),D55,0)</f>
        <v>=1x10+2x0+3x0</v>
      </c>
      <c r="E57" s="105"/>
      <c r="F57" s="105"/>
      <c r="G57" s="106"/>
      <c r="H57" s="33">
        <f>IF(1*IF(SUM(D47:D52)&lt;&gt;0,SUM(D47:D52),0)+IF(SUM(F47:F56)&lt;&gt;0,SUM(F47:F56),0)+IF(SUM(D53,D56)&lt;&gt;0,SUM(D53,D56),0)+IF(AND(D54&lt;&gt;"", D54&lt;&gt;Sheet2!B38),D54,0)*2+IF(AND(D55&lt;&gt;"", D55&lt;&gt;Sheet2!B24),D55,0)*3&lt;=P19,0,1*IF(SUM(D47:D52)&lt;&gt;0,SUM(D47:D52),0)+IF(SUM(F47:F56)&lt;&gt;0,SUM(F47:F56),0)+IF(SUM(D53,D56)&lt;&gt;0,SUM(D53,D56),0)+IF(AND(D54&lt;&gt;"", D54&lt;&gt;Sheet2!B24),D54,0)*2+IF(AND(D55&lt;&gt;"", D55&lt;&gt;Sheet2!B24),D55,0)*3)</f>
        <v>10</v>
      </c>
      <c r="I57" s="18"/>
    </row>
    <row r="58" spans="1:17" ht="16.5" thickTop="1">
      <c r="A58" s="55"/>
      <c r="B58" s="55"/>
      <c r="C58" s="55"/>
      <c r="D58" s="56"/>
      <c r="E58" s="56"/>
      <c r="F58" s="56"/>
      <c r="G58" s="56"/>
      <c r="H58" s="57"/>
      <c r="I58" s="18"/>
      <c r="J58" s="55"/>
      <c r="K58" s="55"/>
      <c r="L58" s="55"/>
      <c r="M58" s="56"/>
      <c r="N58" s="56"/>
      <c r="O58" s="56"/>
      <c r="P58" s="56"/>
      <c r="Q58" s="57"/>
    </row>
    <row r="59" spans="1:17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 thickBot="1">
      <c r="A60" s="95" t="str">
        <f>"کۆی گشتی کاتژمێرەکان : [" &amp; SUM(H29,Q29,H43,Q43,H57) &amp; "] کاتژمێر"</f>
        <v>کۆی گشتی کاتژمێرەکان : [48] کاتژمێر</v>
      </c>
      <c r="B60" s="95"/>
      <c r="C60" s="95"/>
      <c r="D60" s="95"/>
      <c r="E60" s="95"/>
      <c r="F60" s="95"/>
      <c r="G60" s="95"/>
      <c r="H60" s="22"/>
      <c r="I60" s="95" t="str">
        <f>"کۆی کاتژمێرەکانی زێدەکی :[" &amp; SUM(H29,Q29,H43,Q43,H57) - (IF(H29=0,0,P5)+IF(Q29=0,0,P5)+IF(H43=0,0,P5)+IF(Q43=0,0,P5)+IF(H57=0,0,P5)) &amp; "] کاتژمێر"</f>
        <v>کۆی کاتژمێرەکانی زێدەکی :[18] کاتژمێر</v>
      </c>
      <c r="J60" s="95"/>
      <c r="K60" s="95"/>
      <c r="L60" s="95"/>
      <c r="M60" s="95"/>
      <c r="N60" s="95"/>
      <c r="O60" s="95"/>
      <c r="P60" s="22"/>
      <c r="Q60" s="22"/>
    </row>
    <row r="61" spans="1:17" ht="17.25" thickTop="1" thickBot="1">
      <c r="A61" s="95" t="str">
        <f>"کۆی کاتژمێرەکانی نیساب :[" &amp;IF(H29=0,0,P5)+IF(Q29=0,0,P5)+IF(H43=0,0,P5)+IF(Q43=0,0,P5)+IF(H57=0,0,P5) &amp; "] کاتژمێر"</f>
        <v>کۆی کاتژمێرەکانی نیساب :[30] کاتژمێر</v>
      </c>
      <c r="B61" s="95"/>
      <c r="C61" s="95"/>
      <c r="D61" s="95"/>
      <c r="E61" s="95"/>
      <c r="F61" s="95"/>
      <c r="G61" s="95"/>
      <c r="H61" s="22"/>
      <c r="I61" s="96" t="s">
        <v>20</v>
      </c>
      <c r="J61" s="96"/>
      <c r="K61" s="96"/>
      <c r="L61" s="99">
        <f>IF(C5=Sheet2!A3,4500,IF(C5=Sheet2!A4,5500,IF(C5=Sheet2!A5,6500,IF(C5=Sheet2!A2,3500,IF(C5=Sheet2!A1,2500,7500)))))</f>
        <v>6500</v>
      </c>
      <c r="M61" s="99"/>
      <c r="N61" s="23" t="s">
        <v>30</v>
      </c>
      <c r="O61" s="22"/>
      <c r="P61" s="22"/>
      <c r="Q61" s="22"/>
    </row>
    <row r="62" spans="1:17" ht="17.25" thickTop="1" thickBot="1">
      <c r="A62" s="12"/>
      <c r="B62" s="12"/>
      <c r="C62" s="12"/>
      <c r="D62" s="12"/>
      <c r="E62" s="12"/>
      <c r="F62" s="12"/>
      <c r="G62" s="12"/>
      <c r="H62" s="22"/>
      <c r="I62" s="97" t="s">
        <v>31</v>
      </c>
      <c r="J62" s="97"/>
      <c r="K62" s="97"/>
      <c r="L62" s="100">
        <f>L61*( SUM(H29,Q29,H43,Q43,H57) - (IF(H29=0,0,P5)+IF(Q29=0,0,P5)+IF(H43=0,0,P5)+IF(Q43=0,0,P5)+IF(H57=0,0,P5)))</f>
        <v>117000</v>
      </c>
      <c r="M62" s="100"/>
      <c r="N62" s="23" t="s">
        <v>30</v>
      </c>
      <c r="O62" s="22"/>
      <c r="P62" s="22"/>
      <c r="Q62" s="22"/>
    </row>
    <row r="63" spans="1:17" ht="51" customHeight="1" thickTop="1">
      <c r="A63" s="12"/>
      <c r="B63" s="12"/>
      <c r="C63" s="12"/>
      <c r="D63" s="12"/>
      <c r="E63" s="12"/>
      <c r="F63" s="12"/>
      <c r="G63" s="12"/>
      <c r="H63" s="22"/>
      <c r="I63" s="24"/>
      <c r="J63" s="24"/>
      <c r="K63" s="24"/>
      <c r="L63" s="25"/>
      <c r="M63" s="26"/>
      <c r="N63" s="22"/>
      <c r="O63" s="22"/>
      <c r="P63" s="22"/>
      <c r="Q63" s="22"/>
    </row>
    <row r="64" spans="1:17">
      <c r="A64" s="94" t="s">
        <v>43</v>
      </c>
      <c r="B64" s="94"/>
      <c r="C64" s="94"/>
      <c r="D64" s="94"/>
      <c r="E64" s="4"/>
      <c r="F64" s="4"/>
      <c r="M64" s="93" t="s">
        <v>44</v>
      </c>
      <c r="N64" s="93"/>
      <c r="O64" s="93"/>
    </row>
    <row r="65" spans="1:17">
      <c r="A65" s="94" t="s">
        <v>45</v>
      </c>
      <c r="B65" s="94"/>
      <c r="C65" s="94"/>
      <c r="D65" s="94"/>
      <c r="E65" s="4"/>
      <c r="F65" s="4"/>
      <c r="M65" s="93" t="s">
        <v>46</v>
      </c>
      <c r="N65" s="93"/>
      <c r="O65" s="93"/>
    </row>
    <row r="66" spans="1:17" ht="40.5" customHeight="1">
      <c r="A66" s="9"/>
      <c r="B66" s="9"/>
      <c r="C66" s="9"/>
      <c r="D66" s="8"/>
      <c r="E66" s="7"/>
      <c r="F66" s="7"/>
      <c r="G66" s="7"/>
      <c r="H66" s="7"/>
      <c r="J66" s="6"/>
      <c r="K66" s="6"/>
      <c r="L66" s="6"/>
      <c r="M66" s="6"/>
      <c r="N66" s="6"/>
      <c r="O66" s="3"/>
    </row>
    <row r="67" spans="1:17" ht="14.25" customHeight="1">
      <c r="A67" s="98" t="str">
        <f>C4</f>
        <v xml:space="preserve">جنار نجم الدين فتح الله </v>
      </c>
      <c r="B67" s="98"/>
      <c r="C67" s="98"/>
      <c r="D67" s="8"/>
      <c r="E67" s="4"/>
      <c r="F67" s="4"/>
      <c r="G67" s="94" t="s">
        <v>84</v>
      </c>
      <c r="H67" s="94"/>
      <c r="I67" s="94"/>
      <c r="J67" s="94"/>
      <c r="K67" s="3"/>
      <c r="L67" s="3"/>
      <c r="M67" s="93" t="s">
        <v>33</v>
      </c>
      <c r="N67" s="93"/>
      <c r="O67" s="93"/>
    </row>
    <row r="68" spans="1:17" ht="14.25" customHeight="1">
      <c r="A68" s="98" t="s">
        <v>47</v>
      </c>
      <c r="B68" s="98"/>
      <c r="C68" s="98"/>
      <c r="D68" s="8"/>
      <c r="E68" s="4"/>
      <c r="F68" s="4"/>
      <c r="G68" s="94" t="s">
        <v>48</v>
      </c>
      <c r="H68" s="94"/>
      <c r="I68" s="94"/>
      <c r="J68" s="94"/>
      <c r="K68" s="3"/>
      <c r="L68" s="3"/>
      <c r="M68" s="93" t="s">
        <v>49</v>
      </c>
      <c r="N68" s="93"/>
      <c r="O68" s="93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mergeCells count="292">
    <mergeCell ref="B56:C56"/>
    <mergeCell ref="D56:E56"/>
    <mergeCell ref="F56:G56"/>
    <mergeCell ref="A57:C57"/>
    <mergeCell ref="D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A45:H45"/>
    <mergeCell ref="B46:C46"/>
    <mergeCell ref="D46:E46"/>
    <mergeCell ref="F46:G46"/>
    <mergeCell ref="B47:C47"/>
    <mergeCell ref="D47:E47"/>
    <mergeCell ref="F47:G47"/>
    <mergeCell ref="D19:E19"/>
    <mergeCell ref="F18:G18"/>
    <mergeCell ref="M21:N21"/>
    <mergeCell ref="B20:C20"/>
    <mergeCell ref="B21:C21"/>
    <mergeCell ref="D22:E22"/>
    <mergeCell ref="F10:I10"/>
    <mergeCell ref="M20:N20"/>
    <mergeCell ref="A17:H17"/>
    <mergeCell ref="B18:C18"/>
    <mergeCell ref="D18:E18"/>
    <mergeCell ref="K18:L18"/>
    <mergeCell ref="J17:Q17"/>
    <mergeCell ref="K19:L19"/>
    <mergeCell ref="M19:N19"/>
    <mergeCell ref="M18:N18"/>
    <mergeCell ref="J12:M12"/>
    <mergeCell ref="M23:N23"/>
    <mergeCell ref="F20:G20"/>
    <mergeCell ref="O23:P23"/>
    <mergeCell ref="F21:G21"/>
    <mergeCell ref="F22:G22"/>
    <mergeCell ref="K20:L20"/>
    <mergeCell ref="K21:L21"/>
    <mergeCell ref="K22:L22"/>
    <mergeCell ref="O21:P21"/>
    <mergeCell ref="F19:G19"/>
    <mergeCell ref="O22:P22"/>
    <mergeCell ref="O18:P18"/>
    <mergeCell ref="O20:P20"/>
    <mergeCell ref="AD10:AE10"/>
    <mergeCell ref="S8:T8"/>
    <mergeCell ref="S9:T9"/>
    <mergeCell ref="S10:T10"/>
    <mergeCell ref="U8:V8"/>
    <mergeCell ref="U9:V9"/>
    <mergeCell ref="U10:V10"/>
    <mergeCell ref="J10:K10"/>
    <mergeCell ref="N11:O11"/>
    <mergeCell ref="P10:Q10"/>
    <mergeCell ref="N10:O10"/>
    <mergeCell ref="AB9:AC9"/>
    <mergeCell ref="AB10:AC10"/>
    <mergeCell ref="W8:X8"/>
    <mergeCell ref="AB8:AC8"/>
    <mergeCell ref="L10:M10"/>
    <mergeCell ref="P11:Q11"/>
    <mergeCell ref="S5:T5"/>
    <mergeCell ref="Y8:AA8"/>
    <mergeCell ref="Y9:AA9"/>
    <mergeCell ref="Y10:AA10"/>
    <mergeCell ref="W9:X9"/>
    <mergeCell ref="K23:L23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W5:X5"/>
    <mergeCell ref="A4:B4"/>
    <mergeCell ref="C4:F4"/>
    <mergeCell ref="A5:B5"/>
    <mergeCell ref="C5:F5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Y6:AA6"/>
    <mergeCell ref="AD6:AE6"/>
    <mergeCell ref="AH6:AI6"/>
    <mergeCell ref="Y5:AA5"/>
    <mergeCell ref="AB5:AC5"/>
    <mergeCell ref="AF6:AG6"/>
    <mergeCell ref="AD5:AE5"/>
    <mergeCell ref="AB6:AC6"/>
    <mergeCell ref="AF5:AG5"/>
    <mergeCell ref="W10:X10"/>
    <mergeCell ref="O2:P2"/>
    <mergeCell ref="P7:Q7"/>
    <mergeCell ref="F14:Q14"/>
    <mergeCell ref="F15:Q15"/>
    <mergeCell ref="B10:E10"/>
    <mergeCell ref="F11:G11"/>
    <mergeCell ref="H11:I11"/>
    <mergeCell ref="J11:K11"/>
    <mergeCell ref="L11:M11"/>
    <mergeCell ref="B7:C7"/>
    <mergeCell ref="D7:E7"/>
    <mergeCell ref="M5:O5"/>
    <mergeCell ref="P8:Q8"/>
    <mergeCell ref="P12:Q12"/>
    <mergeCell ref="F12:I12"/>
    <mergeCell ref="F7:G7"/>
    <mergeCell ref="H7:I7"/>
    <mergeCell ref="J7:K7"/>
    <mergeCell ref="L7:M7"/>
    <mergeCell ref="N7:O7"/>
    <mergeCell ref="F9:H9"/>
    <mergeCell ref="B19:C19"/>
    <mergeCell ref="D28:E28"/>
    <mergeCell ref="O28:P28"/>
    <mergeCell ref="O27:P27"/>
    <mergeCell ref="D26:E26"/>
    <mergeCell ref="D29:G29"/>
    <mergeCell ref="M26:N26"/>
    <mergeCell ref="M27:N27"/>
    <mergeCell ref="K24:L24"/>
    <mergeCell ref="M24:N24"/>
    <mergeCell ref="D25:E25"/>
    <mergeCell ref="B22:C22"/>
    <mergeCell ref="F26:G26"/>
    <mergeCell ref="O24:P24"/>
    <mergeCell ref="O25:P25"/>
    <mergeCell ref="D20:E20"/>
    <mergeCell ref="D21:E21"/>
    <mergeCell ref="F25:G25"/>
    <mergeCell ref="M25:N25"/>
    <mergeCell ref="K26:L26"/>
    <mergeCell ref="D23:E23"/>
    <mergeCell ref="D24:E24"/>
    <mergeCell ref="B26:C26"/>
    <mergeCell ref="O19:P19"/>
    <mergeCell ref="J29:L29"/>
    <mergeCell ref="B23:C23"/>
    <mergeCell ref="J31:Q31"/>
    <mergeCell ref="B27:C27"/>
    <mergeCell ref="A29:C29"/>
    <mergeCell ref="B24:C24"/>
    <mergeCell ref="B25:C25"/>
    <mergeCell ref="B28:C28"/>
    <mergeCell ref="F28:G28"/>
    <mergeCell ref="O26:P26"/>
    <mergeCell ref="K25:L25"/>
    <mergeCell ref="M28:N28"/>
    <mergeCell ref="J43:L43"/>
    <mergeCell ref="F39:G39"/>
    <mergeCell ref="O35:P35"/>
    <mergeCell ref="O34:P34"/>
    <mergeCell ref="M34:N34"/>
    <mergeCell ref="D34:E34"/>
    <mergeCell ref="B37:C37"/>
    <mergeCell ref="B38:C38"/>
    <mergeCell ref="F35:G35"/>
    <mergeCell ref="M35:N35"/>
    <mergeCell ref="A43:C43"/>
    <mergeCell ref="D43:G43"/>
    <mergeCell ref="M43:P43"/>
    <mergeCell ref="B39:C39"/>
    <mergeCell ref="D39:E39"/>
    <mergeCell ref="M39:N39"/>
    <mergeCell ref="O36:P36"/>
    <mergeCell ref="O38:P38"/>
    <mergeCell ref="O37:P37"/>
    <mergeCell ref="F34:G34"/>
    <mergeCell ref="B34:C34"/>
    <mergeCell ref="O39:P39"/>
    <mergeCell ref="M38:N38"/>
    <mergeCell ref="B32:C32"/>
    <mergeCell ref="M42:N42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K39:L39"/>
    <mergeCell ref="M36:N36"/>
    <mergeCell ref="M37:N37"/>
    <mergeCell ref="F40:G40"/>
    <mergeCell ref="K40:L40"/>
    <mergeCell ref="M40:N40"/>
    <mergeCell ref="B42:C42"/>
    <mergeCell ref="M68:O68"/>
    <mergeCell ref="G68:J68"/>
    <mergeCell ref="A60:G60"/>
    <mergeCell ref="A61:G61"/>
    <mergeCell ref="I60:O60"/>
    <mergeCell ref="I61:K61"/>
    <mergeCell ref="I62:K62"/>
    <mergeCell ref="A68:C68"/>
    <mergeCell ref="L61:M61"/>
    <mergeCell ref="L62:M62"/>
    <mergeCell ref="M65:O65"/>
    <mergeCell ref="A65:D65"/>
    <mergeCell ref="A67:C67"/>
    <mergeCell ref="G67:J67"/>
    <mergeCell ref="M67:O67"/>
    <mergeCell ref="A64:D64"/>
    <mergeCell ref="M64:O64"/>
    <mergeCell ref="K38:L38"/>
    <mergeCell ref="M32:N32"/>
    <mergeCell ref="K36:L36"/>
    <mergeCell ref="K37:L37"/>
    <mergeCell ref="B35:C35"/>
    <mergeCell ref="D35:E35"/>
    <mergeCell ref="F38:G38"/>
    <mergeCell ref="F37:G37"/>
    <mergeCell ref="D36:E36"/>
    <mergeCell ref="D37:E37"/>
    <mergeCell ref="D38:E38"/>
    <mergeCell ref="F33:G33"/>
    <mergeCell ref="F32:G32"/>
    <mergeCell ref="D33:E33"/>
    <mergeCell ref="F36:G36"/>
    <mergeCell ref="B36:C36"/>
    <mergeCell ref="K33:L33"/>
    <mergeCell ref="M33:N33"/>
    <mergeCell ref="B8:E8"/>
    <mergeCell ref="F8:I8"/>
    <mergeCell ref="L8:O8"/>
    <mergeCell ref="B11:E11"/>
    <mergeCell ref="D32:E32"/>
    <mergeCell ref="B33:C33"/>
    <mergeCell ref="K32:L32"/>
    <mergeCell ref="K34:L34"/>
    <mergeCell ref="K35:L35"/>
    <mergeCell ref="D15:E15"/>
    <mergeCell ref="A14:C15"/>
    <mergeCell ref="D14:E14"/>
    <mergeCell ref="N12:O12"/>
    <mergeCell ref="O33:P33"/>
    <mergeCell ref="O32:P32"/>
    <mergeCell ref="M22:N22"/>
    <mergeCell ref="F23:G23"/>
    <mergeCell ref="F24:G24"/>
    <mergeCell ref="M29:P29"/>
    <mergeCell ref="K27:L27"/>
    <mergeCell ref="K28:L28"/>
    <mergeCell ref="F27:G27"/>
    <mergeCell ref="D27:E27"/>
    <mergeCell ref="A31:H31"/>
  </mergeCells>
  <dataValidations count="6">
    <dataValidation type="list" allowBlank="1" showInputMessage="1" showErrorMessage="1" sqref="O34:O42 O33:P33 F34:F42 F20:F28 O20:O28 H19:H28 H33:H42 Q33:Q42 Q19:Q28 H47:H56 F48:F56">
      <formula1>Lecc</formula1>
    </dataValidation>
    <dataValidation type="list" allowBlank="1" showInputMessage="1" showErrorMessage="1" sqref="C28 B25:C25 B27:B28">
      <formula1>list1</formula1>
    </dataValidation>
    <dataValidation type="list" allowBlank="1" showInputMessage="1" showErrorMessage="1" sqref="K25:L25 K27:L27">
      <formula1>list2</formula1>
    </dataValidation>
    <dataValidation type="list" allowBlank="1" showInputMessage="1" showErrorMessage="1" sqref="B39:C42 B53:C56">
      <formula1>list3</formula1>
    </dataValidation>
    <dataValidation type="list" showInputMessage="1" showErrorMessage="1" sqref="F33:G33 O19:P19 F19 F47:G47">
      <formula1>Lecc</formula1>
    </dataValidation>
    <dataValidation type="list" allowBlank="1" showInputMessage="1" showErrorMessage="1" sqref="K39:L39 K41:L42">
      <formula1>list4</formula1>
    </dataValidation>
  </dataValidations>
  <printOptions horizontalCentered="1" verticalCentered="1"/>
  <pageMargins left="0" right="0" top="0" bottom="0" header="0" footer="0"/>
  <pageSetup paperSize="9" scale="69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85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586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587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565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563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562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558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557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422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421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78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377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369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368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367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366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64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363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362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61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360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359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358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357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356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355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354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353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352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351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350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49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348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333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331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329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328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310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308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307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306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305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88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287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286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285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284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283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282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81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280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37" id="{182B0CC9-FAC0-4DBD-825D-1C8AECCE56A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236" id="{8FE476F2-9EBD-4F46-A591-780375FC4EB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235" id="{152C40C7-A2D8-4770-96F3-4CF06E51D998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222" id="{647446C2-890E-4389-BA4D-5138E882A01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221" id="{4C55ECAB-3195-4AAE-8E95-3EEB8C99544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114" id="{9BEAF848-7F59-4A31-8B9D-1B720C29630F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D47:G47</xm:sqref>
        </x14:conditionalFormatting>
        <x14:conditionalFormatting xmlns:xm="http://schemas.microsoft.com/office/excel/2006/main">
          <x14:cfRule type="expression" priority="113" id="{FBD57EAB-B2CB-4936-9246-8B4AD63FF094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106" id="{F94F72A4-EA1F-4B42-8FAC-CA7B5EED9C8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105" id="{0793184D-46DE-4048-B718-45A649D58A2C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104" id="{972FAEA3-F8EA-4FCE-9F2B-2DF2C3757975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103" id="{CBD0357E-1D5B-4FDE-88A0-A80228098E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102" id="{01B11A6B-7BDC-43B5-90EF-B7AE333A4629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89" id="{EF2CC1E8-2C8B-4513-ABE6-9BC61367128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88" id="{E40FC627-8293-40CE-904F-896C23E2C4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F54</xm:sqref>
        </x14:conditionalFormatting>
        <x14:conditionalFormatting xmlns:xm="http://schemas.microsoft.com/office/excel/2006/main">
          <x14:cfRule type="expression" priority="9" id="{3827B966-96C8-458F-992D-74F18E9C9CCD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8" id="{794AD51A-221F-44D8-9696-62A1FBCEA9C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7" id="{1671B860-7A37-46B3-A84B-6329EFBC2009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6" id="{F08C6F10-9872-474C-8105-9961A7CA47A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D52:G52</xm:sqref>
        </x14:conditionalFormatting>
        <x14:conditionalFormatting xmlns:xm="http://schemas.microsoft.com/office/excel/2006/main">
          <x14:cfRule type="expression" priority="5" id="{54913CE4-2743-4D8E-BC6C-41EB91E25DD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F52</xm:sqref>
        </x14:conditionalFormatting>
        <x14:conditionalFormatting xmlns:xm="http://schemas.microsoft.com/office/excel/2006/main">
          <x14:cfRule type="expression" priority="4" id="{F50365BB-1AA7-4D2D-8BB9-F1A7CF4516A4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3" id="{5D1B2B94-6E32-47A5-B04C-FA655BF6F50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2" id="{D895AA0E-A45A-48B9-9FE1-564763F9B83D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1" id="{1E46C0C5-CAC1-4C91-9C34-291F9013B24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70" stopIfTrue="1" id="{89D1DAAF-351B-4983-ABD1-8F9D4621769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71" stopIfTrue="1" id="{BAD2F069-11AE-444A-8897-567653E59CEF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72" id="{D1758E51-F930-4006-9802-521AB2CB77A8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69" id="{77CD2593-7FD0-452B-8EF4-9F2730DDA5A5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68" id="{985948D7-95D4-46F9-9B65-66D3A83058E2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7" id="{B9EE5DCD-7362-4B44-9FD6-918C026B76F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66" id="{84809CD2-6357-4DF2-AD09-50BD6E20A0A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65" id="{5A691276-C9DD-4F20-BF71-801ED24F517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64" id="{678E937B-7C5D-40C7-B0C5-30A233B13E53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3" id="{D684E26E-14DE-4526-942C-FE53A5A370E9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62" id="{38792FAC-95C7-41F8-97EB-A0198BCE8340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1" id="{F9183132-C1B9-4C7B-BD46-42A5E697715D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0" id="{8D69C6CB-B75C-4FB8-AB4F-9C65229AA37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9" id="{4A25AB1C-38C2-4751-A0B8-2203C6E5427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58" id="{AAF738A1-0A8B-4484-8169-633FD19FD1F5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7" id="{8CA3F6A9-7217-4A10-9264-AD050C375AD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6" id="{1C7ABA12-D2AB-4E4F-A7D2-54A11B4B1ED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55" id="{589E1C8A-E400-44DC-A155-7974BFED7A9E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2" stopIfTrue="1" id="{E5E4F239-9F3D-433E-8C21-18C5EB6B57A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53" stopIfTrue="1" id="{2E11B6E0-94A6-4C0C-A2E7-85A3C41D8342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54" id="{445C128C-0B53-47F4-8799-FB863E12B5A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51" id="{F5A90188-93AF-4B41-871C-DD7601F2EDEA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50" id="{D5903C99-AC7A-4A42-AFC9-1CBA95C541C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9" id="{BDDE3267-A757-43C6-9DDF-02FD39A6746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48" id="{FF7973A0-60ED-4F6E-9224-54519AA3FD9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47" id="{2B200BAC-B2CD-42F4-87E8-80A2A8D9C5B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46" id="{A5E3F0C2-0400-4B07-96AE-5EBFB4F59134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45" id="{63BDC23D-5620-46E7-B7F6-9479E7149596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44" id="{2E72B597-A4AA-433F-AC83-3E8ACBE085EB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43" id="{C6374AB7-BCDB-4269-8BBF-9BD379F20910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42" id="{29A613C3-5E0C-4D67-B6C8-F8B0E661D80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41" id="{7AFFF078-DE22-415E-A7EB-E64396BE6B1D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0" id="{BA36B66F-C494-48E5-A91C-DAE84B369A24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9" id="{C8AAE056-508D-4F48-AA45-376E31557E9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8" id="{72CD605A-68CC-46D2-A992-86C15AAFD2E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37" id="{6CF67242-9A0B-40C8-8E2B-121D855E16B7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4" stopIfTrue="1" id="{EEC8DF74-C0BB-4536-875E-8FD27417CDF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35" stopIfTrue="1" id="{EBEE93AE-FFD2-497B-8E2B-E70844612D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36" id="{BA5D67C3-6D81-46F5-AADD-7A18253AC2F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33" id="{85D8DF03-B657-440D-AA46-F838207154A9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32" id="{C06D0403-DC3F-43B6-92E2-057F4982F32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31" id="{89D493B3-91D0-49F9-AB2D-C46119FEC609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30" id="{08F264CC-76F3-4503-B6E4-79269CE9141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9" id="{FF182631-3AF0-4C64-B646-979EA7A240F4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28" id="{77CCBF08-436C-4DEF-805D-EFEDFE07D1B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7" id="{2897636A-5ED0-49A5-981E-58F839639066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6" id="{0FD530C3-62B1-49D3-AC34-67AB9B0FFE43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25" id="{5B009046-AEDF-4DD1-A353-FD9C95464ED4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24" id="{4598A192-CB69-490C-820B-8A517E9ACB3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23" id="{43D964B6-B26D-4C64-9D88-1A49306A9FE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22" id="{8F72BE83-6FC0-460E-9802-C4FF002C6700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21" id="{BFDA1463-F46D-4682-ABA9-ED1F62A15539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20" id="{FF8620D7-E4D5-4736-AC9F-45DD758BA34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19" id="{1A30EC64-F2F5-438F-8511-9FFAC7170BEB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6" stopIfTrue="1" id="{5E7733F4-AE86-43E7-8944-99C72ADDA03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D48:G48</xm:sqref>
        </x14:conditionalFormatting>
        <x14:conditionalFormatting xmlns:xm="http://schemas.microsoft.com/office/excel/2006/main">
          <x14:cfRule type="expression" priority="17" stopIfTrue="1" id="{CC1AE010-2F7A-41FC-8935-980D69999B3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D49:G49</xm:sqref>
        </x14:conditionalFormatting>
        <x14:conditionalFormatting xmlns:xm="http://schemas.microsoft.com/office/excel/2006/main">
          <x14:cfRule type="expression" priority="18" id="{D522200E-82C5-4D63-B16F-83E9DE277F9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F48</xm:sqref>
        </x14:conditionalFormatting>
        <x14:conditionalFormatting xmlns:xm="http://schemas.microsoft.com/office/excel/2006/main">
          <x14:cfRule type="expression" priority="15" id="{0A970E51-42F4-48EB-87B6-6D18D85390F8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F49</xm:sqref>
        </x14:conditionalFormatting>
        <x14:conditionalFormatting xmlns:xm="http://schemas.microsoft.com/office/excel/2006/main">
          <x14:cfRule type="expression" priority="14" id="{E45BE86B-BE55-4619-AE82-BD62F71EAFD7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D50:G50</xm:sqref>
        </x14:conditionalFormatting>
        <x14:conditionalFormatting xmlns:xm="http://schemas.microsoft.com/office/excel/2006/main">
          <x14:cfRule type="expression" priority="13" id="{B4C02F7E-F675-4E9E-9EBC-154C272C1B02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F50</xm:sqref>
        </x14:conditionalFormatting>
        <x14:conditionalFormatting xmlns:xm="http://schemas.microsoft.com/office/excel/2006/main">
          <x14:cfRule type="expression" priority="12" id="{D70037C3-C04F-4F79-99A0-25D131FF1E1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D51:G51</xm:sqref>
        </x14:conditionalFormatting>
        <x14:conditionalFormatting xmlns:xm="http://schemas.microsoft.com/office/excel/2006/main">
          <x14:cfRule type="expression" priority="11" id="{C056DC64-5BF9-4BE5-8112-0E4EB9ECF11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F51</xm:sqref>
        </x14:conditionalFormatting>
        <x14:conditionalFormatting xmlns:xm="http://schemas.microsoft.com/office/excel/2006/main">
          <x14:cfRule type="expression" priority="10" id="{99756B36-B3CB-4DCE-BB56-B4DCC1F7C18C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D34:D42 D20:D28 E25 M20:M28 N25 N28 E28 M42:N42 M33:N33 E42 E56 M34:M41 E39 N39 D48:D56 E53</xm:sqref>
        </x14:dataValidation>
        <x14:dataValidation type="list" showInputMessage="1" showErrorMessage="1">
          <x14:formula1>
            <xm:f>Sheet2!$B$1:$B$10</xm:f>
          </x14:formula1>
          <xm:sqref>D19:E19 M19:N19 D33:E33 D47:E47</xm:sqref>
        </x14:dataValidation>
        <x14:dataValidation type="list" allowBlank="1" showInputMessage="1" showErrorMessage="1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sqref="A1:A6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63</v>
      </c>
      <c r="B1" s="5"/>
      <c r="C1" s="5"/>
    </row>
    <row r="2" spans="1:12">
      <c r="A2" t="s">
        <v>57</v>
      </c>
      <c r="B2" s="5">
        <v>1</v>
      </c>
      <c r="C2" s="5">
        <v>1</v>
      </c>
    </row>
    <row r="3" spans="1:12">
      <c r="A3" s="5" t="s">
        <v>34</v>
      </c>
      <c r="B3" s="5">
        <v>2</v>
      </c>
      <c r="C3" s="5">
        <v>2</v>
      </c>
      <c r="I3" s="30">
        <f>Sheet1!B19</f>
        <v>44954</v>
      </c>
      <c r="J3" s="30">
        <f>Sheet1!K19</f>
        <v>44961</v>
      </c>
      <c r="K3" s="30">
        <f>Sheet1!B33</f>
        <v>44968</v>
      </c>
      <c r="L3" s="30">
        <f>Sheet1!K33</f>
        <v>44975</v>
      </c>
    </row>
    <row r="4" spans="1:12">
      <c r="A4" s="5" t="s">
        <v>35</v>
      </c>
      <c r="B4" s="5">
        <v>3</v>
      </c>
      <c r="C4" s="5">
        <v>3</v>
      </c>
      <c r="I4" s="30">
        <f>Sheet1!B20</f>
        <v>44955</v>
      </c>
      <c r="J4" s="30">
        <f>Sheet1!K20</f>
        <v>44962</v>
      </c>
      <c r="K4" s="30">
        <f>Sheet1!B34</f>
        <v>44969</v>
      </c>
      <c r="L4" s="30">
        <f>Sheet1!K34</f>
        <v>44976</v>
      </c>
    </row>
    <row r="5" spans="1:12">
      <c r="A5" s="5" t="s">
        <v>36</v>
      </c>
      <c r="B5" s="5">
        <v>4</v>
      </c>
      <c r="C5" s="5">
        <v>4</v>
      </c>
      <c r="I5" s="30">
        <f>Sheet1!B21</f>
        <v>44956</v>
      </c>
      <c r="J5" s="30">
        <f>Sheet1!K21</f>
        <v>44963</v>
      </c>
      <c r="K5" s="30">
        <f>Sheet1!B35</f>
        <v>44970</v>
      </c>
      <c r="L5" s="30">
        <f>Sheet1!K35</f>
        <v>44977</v>
      </c>
    </row>
    <row r="6" spans="1:12">
      <c r="A6" s="5" t="s">
        <v>37</v>
      </c>
      <c r="B6" s="5">
        <v>5</v>
      </c>
      <c r="C6" s="5">
        <v>5</v>
      </c>
      <c r="I6" s="30">
        <f>Sheet1!B22</f>
        <v>44957</v>
      </c>
      <c r="J6" s="30">
        <f>Sheet1!K22</f>
        <v>44964</v>
      </c>
      <c r="K6" s="30">
        <f>Sheet1!B36</f>
        <v>44971</v>
      </c>
      <c r="L6" s="30">
        <f>Sheet1!K36</f>
        <v>44978</v>
      </c>
    </row>
    <row r="7" spans="1:12">
      <c r="A7" s="5"/>
      <c r="B7" s="5">
        <v>6</v>
      </c>
      <c r="C7" s="5">
        <v>6</v>
      </c>
      <c r="I7" s="30">
        <f>Sheet1!B23</f>
        <v>44958</v>
      </c>
      <c r="J7" s="30">
        <f>Sheet1!K23</f>
        <v>44965</v>
      </c>
      <c r="K7" s="30">
        <f>Sheet1!B37</f>
        <v>44972</v>
      </c>
      <c r="L7" s="30">
        <f>Sheet1!K37</f>
        <v>44979</v>
      </c>
    </row>
    <row r="8" spans="1:12">
      <c r="A8" s="5"/>
      <c r="B8" s="5">
        <v>7</v>
      </c>
      <c r="C8" s="5">
        <v>7</v>
      </c>
      <c r="I8" s="30">
        <f>Sheet1!B24</f>
        <v>44959</v>
      </c>
      <c r="J8" s="30">
        <f>Sheet1!K24</f>
        <v>44966</v>
      </c>
      <c r="K8" s="30">
        <f>Sheet1!B38</f>
        <v>44973</v>
      </c>
      <c r="L8" s="30">
        <f>Sheet1!K38</f>
        <v>44980</v>
      </c>
    </row>
    <row r="9" spans="1:12">
      <c r="A9" s="5"/>
      <c r="B9" s="5">
        <v>8</v>
      </c>
      <c r="C9" s="5">
        <v>8</v>
      </c>
      <c r="I9" s="30"/>
    </row>
    <row r="10" spans="1:12">
      <c r="A10" s="5"/>
      <c r="B10" s="5" t="s">
        <v>40</v>
      </c>
      <c r="C10" s="5">
        <v>9</v>
      </c>
    </row>
    <row r="11" spans="1:12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rightToLeft="1" topLeftCell="A9" zoomScaleNormal="100" workbookViewId="0">
      <selection activeCell="B10" sqref="B10"/>
    </sheetView>
  </sheetViews>
  <sheetFormatPr defaultRowHeight="15"/>
  <cols>
    <col min="1" max="1" width="51.85546875" bestFit="1" customWidth="1"/>
    <col min="2" max="2" width="45.7109375" bestFit="1" customWidth="1"/>
  </cols>
  <sheetData>
    <row r="2" spans="1:8" ht="20.25">
      <c r="A2" s="148" t="s">
        <v>66</v>
      </c>
      <c r="B2" s="148"/>
      <c r="C2" s="148"/>
      <c r="D2" s="148"/>
      <c r="E2" s="148"/>
      <c r="F2" s="148"/>
      <c r="G2" s="148"/>
      <c r="H2" s="148"/>
    </row>
    <row r="3" spans="1:8" ht="20.25">
      <c r="A3" s="41" t="s">
        <v>67</v>
      </c>
      <c r="B3" s="41">
        <f>Sheet1!Q2</f>
        <v>2</v>
      </c>
      <c r="C3" s="41"/>
      <c r="D3" s="41"/>
      <c r="E3" s="41"/>
      <c r="F3" s="41"/>
      <c r="G3" s="41"/>
      <c r="H3" s="41"/>
    </row>
    <row r="4" spans="1:8" ht="21" thickBot="1">
      <c r="A4" s="41"/>
      <c r="B4" s="41"/>
      <c r="C4" s="41"/>
      <c r="D4" s="41"/>
      <c r="E4" s="41"/>
      <c r="F4" s="41"/>
      <c r="G4" s="41"/>
      <c r="H4" s="41"/>
    </row>
    <row r="5" spans="1:8" ht="39.950000000000003" customHeight="1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39.950000000000003" customHeight="1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39.950000000000003" customHeight="1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39.950000000000003" customHeight="1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39.950000000000003" customHeight="1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39.950000000000003" customHeight="1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39.950000000000003" customHeight="1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39.950000000000003" customHeight="1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39.950000000000003" customHeight="1" thickBot="1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 r:id="rId1"/>
  <colBreaks count="1" manualBreakCount="1">
    <brk id="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rightToLeft="1" view="pageBreakPreview" topLeftCell="A33" zoomScaleNormal="100" zoomScaleSheetLayoutView="100" zoomScalePageLayoutView="90" workbookViewId="0">
      <selection activeCell="M49" sqref="M49:O49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124" t="s">
        <v>0</v>
      </c>
      <c r="B1" s="124"/>
      <c r="C1" s="124"/>
      <c r="D1" s="124"/>
      <c r="E1" s="124"/>
      <c r="F1" s="124"/>
      <c r="G1" s="10"/>
      <c r="H1" s="10"/>
      <c r="I1" s="10"/>
      <c r="J1" s="10"/>
      <c r="K1" s="11"/>
      <c r="L1" s="10"/>
      <c r="M1" s="136" t="s">
        <v>2</v>
      </c>
      <c r="N1" s="136"/>
      <c r="O1" s="136"/>
      <c r="P1" s="136"/>
      <c r="Q1" s="136"/>
    </row>
    <row r="2" spans="1:35" ht="14.25" customHeight="1">
      <c r="A2" s="124" t="s">
        <v>1</v>
      </c>
      <c r="B2" s="124"/>
      <c r="C2" s="124"/>
      <c r="D2" s="124"/>
      <c r="E2" s="124"/>
      <c r="F2" s="124"/>
      <c r="G2" s="10"/>
      <c r="H2" s="10"/>
      <c r="I2" s="10"/>
      <c r="J2" s="10"/>
      <c r="K2" s="11"/>
      <c r="L2" s="10"/>
      <c r="M2" s="132" t="s">
        <v>80</v>
      </c>
      <c r="N2" s="132"/>
      <c r="O2" s="114" t="s">
        <v>21</v>
      </c>
      <c r="P2" s="114"/>
      <c r="Q2" s="10">
        <v>10</v>
      </c>
    </row>
    <row r="3" spans="1:35" ht="14.25" customHeight="1">
      <c r="A3" s="124" t="s">
        <v>62</v>
      </c>
      <c r="B3" s="124"/>
      <c r="C3" s="124"/>
      <c r="D3" s="124"/>
      <c r="E3" s="124"/>
      <c r="F3" s="124"/>
      <c r="G3" s="10"/>
      <c r="H3" s="10"/>
      <c r="I3" s="10"/>
      <c r="J3" s="10"/>
      <c r="K3" s="11"/>
      <c r="L3" s="10"/>
      <c r="M3" s="124" t="s">
        <v>3</v>
      </c>
      <c r="N3" s="124"/>
      <c r="O3" s="124"/>
      <c r="P3" s="13">
        <f>IF(C5=Sheet2!A3,12,IF(C5=Sheet2!A4,10,IF(C5=Sheet2!A5,8,IF(C5=Sheet2!A2,14,IF(C5=Sheet2!A1,16,6)))))</f>
        <v>8</v>
      </c>
      <c r="Q3" s="12"/>
    </row>
    <row r="4" spans="1:35" ht="14.25" customHeight="1">
      <c r="A4" s="131" t="s">
        <v>38</v>
      </c>
      <c r="B4" s="131"/>
      <c r="C4" s="132" t="s">
        <v>61</v>
      </c>
      <c r="D4" s="132"/>
      <c r="E4" s="132"/>
      <c r="F4" s="132"/>
      <c r="G4" s="10"/>
      <c r="H4" s="10"/>
      <c r="I4" s="10"/>
      <c r="J4" s="10"/>
      <c r="K4" s="11"/>
      <c r="L4" s="10"/>
      <c r="M4" s="124" t="s">
        <v>4</v>
      </c>
      <c r="N4" s="124"/>
      <c r="O4" s="124"/>
      <c r="P4" s="14">
        <v>4</v>
      </c>
      <c r="Q4" s="12" t="s">
        <v>64</v>
      </c>
    </row>
    <row r="5" spans="1:35" ht="16.5" customHeight="1" thickBot="1">
      <c r="A5" s="133" t="s">
        <v>39</v>
      </c>
      <c r="B5" s="133"/>
      <c r="C5" s="134" t="s">
        <v>36</v>
      </c>
      <c r="D5" s="134"/>
      <c r="E5" s="134"/>
      <c r="F5" s="134"/>
      <c r="G5" s="10"/>
      <c r="H5" s="10"/>
      <c r="I5" s="10"/>
      <c r="J5" s="10"/>
      <c r="K5" s="11"/>
      <c r="L5" s="10"/>
      <c r="M5" s="124" t="s">
        <v>5</v>
      </c>
      <c r="N5" s="124"/>
      <c r="O5" s="124"/>
      <c r="P5" s="15">
        <f>IF(P3-P4&gt;=0, P3-P4,0)</f>
        <v>4</v>
      </c>
      <c r="Q5" s="12"/>
      <c r="S5" s="135"/>
      <c r="T5" s="135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</row>
    <row r="6" spans="1:35" ht="17.25" thickTop="1" thickBot="1">
      <c r="A6" s="29"/>
      <c r="B6" s="137" t="s">
        <v>22</v>
      </c>
      <c r="C6" s="138"/>
      <c r="D6" s="137" t="s">
        <v>23</v>
      </c>
      <c r="E6" s="138"/>
      <c r="F6" s="137" t="s">
        <v>24</v>
      </c>
      <c r="G6" s="138"/>
      <c r="H6" s="137" t="s">
        <v>25</v>
      </c>
      <c r="I6" s="138"/>
      <c r="J6" s="137" t="s">
        <v>26</v>
      </c>
      <c r="K6" s="138"/>
      <c r="L6" s="137" t="s">
        <v>27</v>
      </c>
      <c r="M6" s="138"/>
      <c r="N6" s="137" t="s">
        <v>28</v>
      </c>
      <c r="O6" s="138"/>
      <c r="P6" s="139" t="s">
        <v>29</v>
      </c>
      <c r="Q6" s="139"/>
      <c r="R6" s="40" t="s">
        <v>60</v>
      </c>
      <c r="S6" s="93"/>
      <c r="T6" s="93"/>
      <c r="U6" s="93"/>
      <c r="V6" s="93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</row>
    <row r="7" spans="1:35" ht="16.5" thickTop="1">
      <c r="A7" s="28" t="s">
        <v>55</v>
      </c>
      <c r="B7" s="123"/>
      <c r="C7" s="115"/>
      <c r="D7" s="115"/>
      <c r="E7" s="115"/>
      <c r="F7" s="128"/>
      <c r="G7" s="129"/>
      <c r="H7" s="128"/>
      <c r="I7" s="129"/>
      <c r="J7" s="128"/>
      <c r="K7" s="129"/>
      <c r="L7" s="128"/>
      <c r="M7" s="129"/>
      <c r="N7" s="128"/>
      <c r="O7" s="129"/>
      <c r="P7" s="115"/>
      <c r="Q7" s="115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>
      <c r="A8" s="28" t="s">
        <v>6</v>
      </c>
      <c r="B8" s="119" t="s">
        <v>82</v>
      </c>
      <c r="C8" s="120"/>
      <c r="D8" s="120"/>
      <c r="E8" s="121"/>
      <c r="F8" s="141" t="s">
        <v>82</v>
      </c>
      <c r="G8" s="120"/>
      <c r="H8" s="120"/>
      <c r="I8" s="121"/>
      <c r="J8" s="122"/>
      <c r="K8" s="122"/>
      <c r="L8" s="122"/>
      <c r="M8" s="122"/>
      <c r="N8" s="122"/>
      <c r="O8" s="122"/>
      <c r="P8" s="122"/>
      <c r="Q8" s="122"/>
      <c r="R8" s="49"/>
      <c r="S8" s="93"/>
      <c r="T8" s="93"/>
      <c r="U8" s="93"/>
      <c r="V8" s="93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</row>
    <row r="9" spans="1:35">
      <c r="A9" s="16" t="s">
        <v>7</v>
      </c>
      <c r="B9" s="149"/>
      <c r="C9" s="122"/>
      <c r="D9" s="122"/>
      <c r="E9" s="122"/>
      <c r="F9" s="122"/>
      <c r="G9" s="122"/>
      <c r="H9" s="122"/>
      <c r="I9" s="122"/>
      <c r="J9" s="141" t="s">
        <v>82</v>
      </c>
      <c r="K9" s="120"/>
      <c r="L9" s="120"/>
      <c r="M9" s="121"/>
      <c r="N9" s="141" t="s">
        <v>82</v>
      </c>
      <c r="O9" s="120"/>
      <c r="P9" s="120"/>
      <c r="Q9" s="121"/>
      <c r="R9" s="49"/>
      <c r="S9" s="93"/>
      <c r="T9" s="93"/>
      <c r="U9" s="93"/>
      <c r="V9" s="93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</row>
    <row r="10" spans="1:35">
      <c r="A10" s="16" t="s">
        <v>8</v>
      </c>
      <c r="B10" s="119" t="s">
        <v>81</v>
      </c>
      <c r="C10" s="120"/>
      <c r="D10" s="120"/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50"/>
      <c r="S10" s="93"/>
      <c r="T10" s="93"/>
      <c r="U10" s="93"/>
      <c r="V10" s="93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</row>
    <row r="11" spans="1:35">
      <c r="A11" s="16" t="s">
        <v>9</v>
      </c>
      <c r="B11" s="149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50"/>
    </row>
    <row r="12" spans="1:35" ht="16.5" thickBot="1">
      <c r="A12" s="17" t="s">
        <v>10</v>
      </c>
      <c r="B12" s="150"/>
      <c r="C12" s="88"/>
      <c r="D12" s="88"/>
      <c r="E12" s="88"/>
      <c r="F12" s="140" t="s">
        <v>81</v>
      </c>
      <c r="G12" s="126"/>
      <c r="H12" s="126"/>
      <c r="I12" s="127"/>
      <c r="J12" s="88"/>
      <c r="K12" s="88"/>
      <c r="L12" s="88"/>
      <c r="M12" s="88"/>
      <c r="N12" s="88"/>
      <c r="O12" s="88"/>
      <c r="P12" s="88"/>
      <c r="Q12" s="88"/>
      <c r="R12" s="51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.5" thickTop="1">
      <c r="A14" s="81" t="s">
        <v>50</v>
      </c>
      <c r="B14" s="82"/>
      <c r="C14" s="83"/>
      <c r="D14" s="87" t="s">
        <v>51</v>
      </c>
      <c r="E14" s="82"/>
      <c r="F14" s="87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116"/>
    </row>
    <row r="15" spans="1:35" ht="16.5" thickBot="1">
      <c r="A15" s="84"/>
      <c r="B15" s="85"/>
      <c r="C15" s="86"/>
      <c r="D15" s="79" t="s">
        <v>52</v>
      </c>
      <c r="E15" s="80"/>
      <c r="F15" s="79" t="s">
        <v>65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8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>
      <c r="A17" s="142" t="s">
        <v>11</v>
      </c>
      <c r="B17" s="143"/>
      <c r="C17" s="144"/>
      <c r="D17" s="144"/>
      <c r="E17" s="144"/>
      <c r="F17" s="144"/>
      <c r="G17" s="144"/>
      <c r="H17" s="145"/>
      <c r="I17" s="18"/>
      <c r="J17" s="142" t="s">
        <v>12</v>
      </c>
      <c r="K17" s="143"/>
      <c r="L17" s="144"/>
      <c r="M17" s="144"/>
      <c r="N17" s="144"/>
      <c r="O17" s="144"/>
      <c r="P17" s="144"/>
      <c r="Q17" s="145"/>
    </row>
    <row r="18" spans="1:17" s="38" customFormat="1" ht="39" thickTop="1">
      <c r="A18" s="39" t="s">
        <v>13</v>
      </c>
      <c r="B18" s="146" t="s">
        <v>14</v>
      </c>
      <c r="C18" s="147"/>
      <c r="D18" s="70" t="s">
        <v>41</v>
      </c>
      <c r="E18" s="71"/>
      <c r="F18" s="91" t="s">
        <v>42</v>
      </c>
      <c r="G18" s="71"/>
      <c r="H18" s="36" t="s">
        <v>53</v>
      </c>
      <c r="I18" s="18"/>
      <c r="J18" s="39" t="s">
        <v>13</v>
      </c>
      <c r="K18" s="146" t="s">
        <v>14</v>
      </c>
      <c r="L18" s="147"/>
      <c r="M18" s="70" t="s">
        <v>41</v>
      </c>
      <c r="N18" s="71"/>
      <c r="O18" s="91" t="s">
        <v>42</v>
      </c>
      <c r="P18" s="71"/>
      <c r="Q18" s="36" t="s">
        <v>53</v>
      </c>
    </row>
    <row r="19" spans="1:17">
      <c r="A19" s="19" t="s">
        <v>54</v>
      </c>
      <c r="B19" s="107">
        <v>43764</v>
      </c>
      <c r="C19" s="108"/>
      <c r="D19" s="92"/>
      <c r="E19" s="90"/>
      <c r="F19" s="89"/>
      <c r="G19" s="90"/>
      <c r="H19" s="32" t="str">
        <f>IF(D19=Sheet2!B10,"",IF((D19+F19)&lt;&gt;0,(D19+F19), ""))</f>
        <v/>
      </c>
      <c r="I19" s="18"/>
      <c r="J19" s="19" t="s">
        <v>54</v>
      </c>
      <c r="K19" s="107">
        <f>B24+2</f>
        <v>43771</v>
      </c>
      <c r="L19" s="108"/>
      <c r="M19" s="92"/>
      <c r="N19" s="90"/>
      <c r="O19" s="89"/>
      <c r="P19" s="90"/>
      <c r="Q19" s="32" t="str">
        <f>IF(M19=Sheet2!B10,"",IF((M19+O19)&lt;&gt;0,(M19+O19), ""))</f>
        <v/>
      </c>
    </row>
    <row r="20" spans="1:17" ht="14.25" customHeight="1">
      <c r="A20" s="19" t="s">
        <v>6</v>
      </c>
      <c r="B20" s="107">
        <f t="shared" ref="B20:B24" si="0">B19+1</f>
        <v>43765</v>
      </c>
      <c r="C20" s="108"/>
      <c r="D20" s="76"/>
      <c r="E20" s="77"/>
      <c r="F20" s="78">
        <v>4</v>
      </c>
      <c r="G20" s="77"/>
      <c r="H20" s="32">
        <f>IF(D20=Sheet2!B10,"",IF((D20+F20)&lt;&gt;0,(D20+F20), ""))</f>
        <v>4</v>
      </c>
      <c r="I20" s="18"/>
      <c r="J20" s="19" t="s">
        <v>6</v>
      </c>
      <c r="K20" s="107">
        <f>K19+1</f>
        <v>43772</v>
      </c>
      <c r="L20" s="108"/>
      <c r="M20" s="76"/>
      <c r="N20" s="77"/>
      <c r="O20" s="78"/>
      <c r="P20" s="77"/>
      <c r="Q20" s="32" t="str">
        <f>IF(M20=Sheet2!B10,"",IF((M20+O20)&lt;&gt;0,(M20+O20), ""))</f>
        <v/>
      </c>
    </row>
    <row r="21" spans="1:17" ht="14.25" customHeight="1">
      <c r="A21" s="19" t="s">
        <v>7</v>
      </c>
      <c r="B21" s="107">
        <f t="shared" si="0"/>
        <v>43766</v>
      </c>
      <c r="C21" s="108"/>
      <c r="D21" s="76"/>
      <c r="E21" s="77"/>
      <c r="F21" s="78">
        <v>4</v>
      </c>
      <c r="G21" s="77"/>
      <c r="H21" s="32">
        <f>IF(D21=Sheet2!B10,"",IF((D21+F21)&lt;&gt;0,(D21+F21), ""))</f>
        <v>4</v>
      </c>
      <c r="I21" s="18"/>
      <c r="J21" s="19" t="s">
        <v>7</v>
      </c>
      <c r="K21" s="107">
        <f>K20+1</f>
        <v>43773</v>
      </c>
      <c r="L21" s="108"/>
      <c r="M21" s="76"/>
      <c r="N21" s="77"/>
      <c r="O21" s="78"/>
      <c r="P21" s="77"/>
      <c r="Q21" s="32" t="str">
        <f>IF(M21=Sheet2!B10,"",IF((M21+O21)&lt;&gt;0,(M21+O21), ""))</f>
        <v/>
      </c>
    </row>
    <row r="22" spans="1:17" ht="14.25" customHeight="1">
      <c r="A22" s="19" t="s">
        <v>8</v>
      </c>
      <c r="B22" s="107">
        <f t="shared" si="0"/>
        <v>43767</v>
      </c>
      <c r="C22" s="108"/>
      <c r="D22" s="76">
        <v>2</v>
      </c>
      <c r="E22" s="77"/>
      <c r="F22" s="78"/>
      <c r="G22" s="77"/>
      <c r="H22" s="32">
        <f>IF(D22=Sheet2!B10,"",IF((D22+F22)&lt;&gt;0,(D22+F22), ""))</f>
        <v>2</v>
      </c>
      <c r="I22" s="18"/>
      <c r="J22" s="19" t="s">
        <v>8</v>
      </c>
      <c r="K22" s="107">
        <f t="shared" ref="K22:K24" si="1">K21+1</f>
        <v>43774</v>
      </c>
      <c r="L22" s="108"/>
      <c r="M22" s="76"/>
      <c r="N22" s="77"/>
      <c r="O22" s="78"/>
      <c r="P22" s="77"/>
      <c r="Q22" s="32" t="str">
        <f>IF(M22=Sheet2!B10,"",IF((M22+O22)&lt;&gt;0,(M22+O22), ""))</f>
        <v/>
      </c>
    </row>
    <row r="23" spans="1:17" ht="14.25" customHeight="1">
      <c r="A23" s="19" t="s">
        <v>9</v>
      </c>
      <c r="B23" s="107">
        <f t="shared" si="0"/>
        <v>43768</v>
      </c>
      <c r="C23" s="108"/>
      <c r="D23" s="76"/>
      <c r="E23" s="77"/>
      <c r="F23" s="78"/>
      <c r="G23" s="77"/>
      <c r="H23" s="32" t="str">
        <f>IF(D23=Sheet2!B10,"",IF((D23+F23)&lt;&gt;0,(D23+F23), ""))</f>
        <v/>
      </c>
      <c r="I23" s="18"/>
      <c r="J23" s="19" t="s">
        <v>9</v>
      </c>
      <c r="K23" s="107">
        <f t="shared" si="1"/>
        <v>43775</v>
      </c>
      <c r="L23" s="108"/>
      <c r="M23" s="76"/>
      <c r="N23" s="77"/>
      <c r="O23" s="78"/>
      <c r="P23" s="77"/>
      <c r="Q23" s="32" t="str">
        <f>IF(M23=Sheet2!B10,"",IF((M23+O23)&lt;&gt;0,(M23+O23), ""))</f>
        <v/>
      </c>
    </row>
    <row r="24" spans="1:17" ht="14.25" customHeight="1">
      <c r="A24" s="19" t="s">
        <v>10</v>
      </c>
      <c r="B24" s="107">
        <f t="shared" si="0"/>
        <v>43769</v>
      </c>
      <c r="C24" s="108"/>
      <c r="D24" s="76">
        <v>2</v>
      </c>
      <c r="E24" s="77"/>
      <c r="F24" s="78"/>
      <c r="G24" s="77"/>
      <c r="H24" s="32">
        <f>IF(D24=Sheet2!B10,"",IF((D24+F24)&lt;&gt;0,(D24+F24), ""))</f>
        <v>2</v>
      </c>
      <c r="I24" s="18"/>
      <c r="J24" s="19" t="s">
        <v>10</v>
      </c>
      <c r="K24" s="107">
        <f t="shared" si="1"/>
        <v>43776</v>
      </c>
      <c r="L24" s="108"/>
      <c r="M24" s="92"/>
      <c r="N24" s="90"/>
      <c r="O24" s="89"/>
      <c r="P24" s="90"/>
      <c r="Q24" s="32" t="str">
        <f>IF(M24=Sheet2!B10,"",IF((M24+O24)&lt;&gt;0,(M24+O24), ""))</f>
        <v/>
      </c>
    </row>
    <row r="25" spans="1:17" ht="23.25" customHeight="1">
      <c r="A25" s="20" t="s">
        <v>18</v>
      </c>
      <c r="B25" s="107"/>
      <c r="C25" s="108"/>
      <c r="D25" s="76"/>
      <c r="E25" s="77"/>
      <c r="F25" s="78"/>
      <c r="G25" s="77"/>
      <c r="H25" s="32" t="str">
        <f>IF(D25=Sheet2!B10,"",IF((D25+F25)&lt;&gt;0,(D25+F25), ""))</f>
        <v/>
      </c>
      <c r="I25" s="18"/>
      <c r="J25" s="20" t="s">
        <v>18</v>
      </c>
      <c r="K25" s="107"/>
      <c r="L25" s="108"/>
      <c r="M25" s="92"/>
      <c r="N25" s="90"/>
      <c r="O25" s="89"/>
      <c r="P25" s="90"/>
      <c r="Q25" s="32" t="str">
        <f>IF(M25=Sheet2!B10,"",IF((M25+O25)&lt;&gt;0,(M25+O25), ""))</f>
        <v/>
      </c>
    </row>
    <row r="26" spans="1:17">
      <c r="A26" s="34" t="s">
        <v>58</v>
      </c>
      <c r="B26" s="107"/>
      <c r="C26" s="108"/>
      <c r="D26" s="76"/>
      <c r="E26" s="77"/>
      <c r="F26" s="78"/>
      <c r="G26" s="77"/>
      <c r="H26" s="32" t="str">
        <f>IF(D26=Sheet2!B10,"",IF((D26+F26)&lt;&gt;0,((D26*2)+F26), ""))</f>
        <v/>
      </c>
      <c r="I26" s="18"/>
      <c r="J26" s="34" t="s">
        <v>58</v>
      </c>
      <c r="K26" s="107"/>
      <c r="L26" s="108"/>
      <c r="M26" s="76"/>
      <c r="N26" s="77"/>
      <c r="O26" s="89"/>
      <c r="P26" s="90"/>
      <c r="Q26" s="32" t="str">
        <f>IF(M26=Sheet2!K10,"",IF((M26+O26)&lt;&gt;0,((M26*2)+O26), ""))</f>
        <v/>
      </c>
    </row>
    <row r="27" spans="1:17">
      <c r="A27" s="34" t="s">
        <v>59</v>
      </c>
      <c r="B27" s="107"/>
      <c r="C27" s="108"/>
      <c r="D27" s="76"/>
      <c r="E27" s="77"/>
      <c r="F27" s="78"/>
      <c r="G27" s="77"/>
      <c r="H27" s="32" t="str">
        <f>IF(D27=Sheet2!B10,"",IF((D27+F27)&lt;&gt;0,((D27*3)+F27), ""))</f>
        <v/>
      </c>
      <c r="I27" s="18"/>
      <c r="J27" s="34" t="s">
        <v>59</v>
      </c>
      <c r="K27" s="107"/>
      <c r="L27" s="108"/>
      <c r="M27" s="92"/>
      <c r="N27" s="90"/>
      <c r="O27" s="89"/>
      <c r="P27" s="90"/>
      <c r="Q27" s="32" t="str">
        <f>IF(M27=Sheet2!K10,"",IF((M27+O27)&lt;&gt;0,((M27*3)+O27), ""))</f>
        <v/>
      </c>
    </row>
    <row r="28" spans="1:17" ht="26.25" customHeight="1">
      <c r="A28" s="20" t="s">
        <v>19</v>
      </c>
      <c r="B28" s="107">
        <v>43767</v>
      </c>
      <c r="C28" s="108"/>
      <c r="D28" s="76">
        <v>3</v>
      </c>
      <c r="E28" s="77"/>
      <c r="F28" s="78"/>
      <c r="G28" s="77"/>
      <c r="H28" s="32">
        <f>IF(D28=Sheet2!B10,"",IF((D28+F28)&lt;&gt;0,(D28+F28), ""))</f>
        <v>3</v>
      </c>
      <c r="I28" s="18"/>
      <c r="J28" s="20" t="s">
        <v>19</v>
      </c>
      <c r="K28" s="107"/>
      <c r="L28" s="108"/>
      <c r="M28" s="92"/>
      <c r="N28" s="90"/>
      <c r="O28" s="89"/>
      <c r="P28" s="90"/>
      <c r="Q28" s="32" t="str">
        <f>IF(M28=Sheet2!B10,"",IF((M28+O28)&lt;&gt;0,(M28+O28), ""))</f>
        <v/>
      </c>
    </row>
    <row r="29" spans="1:17" ht="16.5" thickBot="1">
      <c r="A29" s="101" t="s">
        <v>15</v>
      </c>
      <c r="B29" s="102"/>
      <c r="C29" s="103"/>
      <c r="D29" s="104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105"/>
      <c r="F29" s="105"/>
      <c r="G29" s="106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112" t="s">
        <v>15</v>
      </c>
      <c r="K29" s="102"/>
      <c r="L29" s="113"/>
      <c r="M29" s="104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105"/>
      <c r="O29" s="105"/>
      <c r="P29" s="106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>
      <c r="A31" s="109" t="s">
        <v>16</v>
      </c>
      <c r="B31" s="110"/>
      <c r="C31" s="110"/>
      <c r="D31" s="110"/>
      <c r="E31" s="110"/>
      <c r="F31" s="110"/>
      <c r="G31" s="110"/>
      <c r="H31" s="111"/>
      <c r="I31" s="18"/>
      <c r="J31" s="109" t="s">
        <v>17</v>
      </c>
      <c r="K31" s="110"/>
      <c r="L31" s="110"/>
      <c r="M31" s="110"/>
      <c r="N31" s="110"/>
      <c r="O31" s="110"/>
      <c r="P31" s="110"/>
      <c r="Q31" s="111"/>
    </row>
    <row r="32" spans="1:17" s="38" customFormat="1" ht="39" thickTop="1">
      <c r="A32" s="35" t="s">
        <v>13</v>
      </c>
      <c r="B32" s="74" t="s">
        <v>14</v>
      </c>
      <c r="C32" s="75"/>
      <c r="D32" s="70" t="s">
        <v>41</v>
      </c>
      <c r="E32" s="71"/>
      <c r="F32" s="91" t="s">
        <v>42</v>
      </c>
      <c r="G32" s="71"/>
      <c r="H32" s="36" t="s">
        <v>53</v>
      </c>
      <c r="I32" s="37"/>
      <c r="J32" s="35" t="s">
        <v>13</v>
      </c>
      <c r="K32" s="74" t="s">
        <v>14</v>
      </c>
      <c r="L32" s="75"/>
      <c r="M32" s="70" t="s">
        <v>41</v>
      </c>
      <c r="N32" s="71"/>
      <c r="O32" s="91" t="s">
        <v>42</v>
      </c>
      <c r="P32" s="71"/>
      <c r="Q32" s="36" t="s">
        <v>53</v>
      </c>
    </row>
    <row r="33" spans="1:17">
      <c r="A33" s="19" t="s">
        <v>54</v>
      </c>
      <c r="B33" s="72">
        <f>K24+2</f>
        <v>43778</v>
      </c>
      <c r="C33" s="73"/>
      <c r="D33" s="92"/>
      <c r="E33" s="90"/>
      <c r="F33" s="89"/>
      <c r="G33" s="90"/>
      <c r="H33" s="32" t="str">
        <f>IF(D33=Sheet2!B10,"",IF((D33+F33)&lt;&gt;0,(D33+F33), ""))</f>
        <v/>
      </c>
      <c r="I33" s="21"/>
      <c r="J33" s="19" t="s">
        <v>54</v>
      </c>
      <c r="K33" s="72">
        <f>B38+2</f>
        <v>43785</v>
      </c>
      <c r="L33" s="73"/>
      <c r="M33" s="92"/>
      <c r="N33" s="90"/>
      <c r="O33" s="89"/>
      <c r="P33" s="90"/>
      <c r="Q33" s="32" t="str">
        <f>IF(M33=Sheet2!B10,"",IF((M33+O33)&lt;&gt;0,(M33+O33), ""))</f>
        <v/>
      </c>
    </row>
    <row r="34" spans="1:17" ht="15" customHeight="1">
      <c r="A34" s="19" t="s">
        <v>6</v>
      </c>
      <c r="B34" s="72">
        <f>B33+1</f>
        <v>43779</v>
      </c>
      <c r="C34" s="73"/>
      <c r="D34" s="76"/>
      <c r="E34" s="77"/>
      <c r="F34" s="78"/>
      <c r="G34" s="77"/>
      <c r="H34" s="32" t="str">
        <f>IF(D34=Sheet2!B10,"",IF((D34+F34)&lt;&gt;0,(D34+F34), ""))</f>
        <v/>
      </c>
      <c r="I34" s="18"/>
      <c r="J34" s="19" t="s">
        <v>6</v>
      </c>
      <c r="K34" s="72">
        <f>K33+1</f>
        <v>43786</v>
      </c>
      <c r="L34" s="73"/>
      <c r="M34" s="76"/>
      <c r="N34" s="77"/>
      <c r="O34" s="78"/>
      <c r="P34" s="77"/>
      <c r="Q34" s="32" t="str">
        <f>IF(M34=Sheet2!B10,"",IF((M34+O34)&lt;&gt;0,(M34+O34), ""))</f>
        <v/>
      </c>
    </row>
    <row r="35" spans="1:17" ht="15" customHeight="1">
      <c r="A35" s="19" t="s">
        <v>7</v>
      </c>
      <c r="B35" s="72">
        <f t="shared" ref="B35:B38" si="2">B34+1</f>
        <v>43780</v>
      </c>
      <c r="C35" s="73"/>
      <c r="D35" s="76"/>
      <c r="E35" s="77"/>
      <c r="F35" s="78"/>
      <c r="G35" s="77"/>
      <c r="H35" s="32" t="str">
        <f>IF(D35=Sheet2!B10,"",IF((D35+F35)&lt;&gt;0,(D35+F35), ""))</f>
        <v/>
      </c>
      <c r="I35" s="18"/>
      <c r="J35" s="19" t="s">
        <v>7</v>
      </c>
      <c r="K35" s="72">
        <f t="shared" ref="K35:K38" si="3">K34+1</f>
        <v>43787</v>
      </c>
      <c r="L35" s="73"/>
      <c r="M35" s="76"/>
      <c r="N35" s="77"/>
      <c r="O35" s="78"/>
      <c r="P35" s="77"/>
      <c r="Q35" s="32" t="str">
        <f>IF(M35=Sheet2!B10,"",IF((M35+O35)&lt;&gt;0,(M35+O35), ""))</f>
        <v/>
      </c>
    </row>
    <row r="36" spans="1:17" ht="15" customHeight="1">
      <c r="A36" s="19" t="s">
        <v>8</v>
      </c>
      <c r="B36" s="72">
        <f t="shared" si="2"/>
        <v>43781</v>
      </c>
      <c r="C36" s="73"/>
      <c r="D36" s="76"/>
      <c r="E36" s="77"/>
      <c r="F36" s="78"/>
      <c r="G36" s="77"/>
      <c r="H36" s="32" t="str">
        <f>IF(D36=Sheet2!B10,"",IF((D36+F36)&lt;&gt;0,(D36+F36), ""))</f>
        <v/>
      </c>
      <c r="I36" s="18"/>
      <c r="J36" s="19" t="s">
        <v>8</v>
      </c>
      <c r="K36" s="72">
        <f t="shared" si="3"/>
        <v>43788</v>
      </c>
      <c r="L36" s="73"/>
      <c r="M36" s="76"/>
      <c r="N36" s="77"/>
      <c r="O36" s="78"/>
      <c r="P36" s="77"/>
      <c r="Q36" s="32" t="str">
        <f>IF(M36=Sheet2!B10,"",IF((M36+O36)&lt;&gt;0,(M36+O36), ""))</f>
        <v/>
      </c>
    </row>
    <row r="37" spans="1:17" ht="15" customHeight="1">
      <c r="A37" s="19" t="s">
        <v>9</v>
      </c>
      <c r="B37" s="72">
        <f t="shared" si="2"/>
        <v>43782</v>
      </c>
      <c r="C37" s="73"/>
      <c r="D37" s="76"/>
      <c r="E37" s="77"/>
      <c r="F37" s="78"/>
      <c r="G37" s="77"/>
      <c r="H37" s="32" t="str">
        <f>IF(D37=Sheet2!B10,"",IF((D37+F37)&lt;&gt;0,(D37+F37), ""))</f>
        <v/>
      </c>
      <c r="I37" s="18"/>
      <c r="J37" s="19" t="s">
        <v>9</v>
      </c>
      <c r="K37" s="72">
        <f t="shared" si="3"/>
        <v>43789</v>
      </c>
      <c r="L37" s="73"/>
      <c r="M37" s="76"/>
      <c r="N37" s="77"/>
      <c r="O37" s="78"/>
      <c r="P37" s="77"/>
      <c r="Q37" s="32" t="str">
        <f>IF(M37=Sheet2!B10,"",IF((M37+O37)&lt;&gt;0,(M37+O37), ""))</f>
        <v/>
      </c>
    </row>
    <row r="38" spans="1:17" ht="15" customHeight="1">
      <c r="A38" s="19" t="s">
        <v>10</v>
      </c>
      <c r="B38" s="72">
        <f t="shared" si="2"/>
        <v>43783</v>
      </c>
      <c r="C38" s="73"/>
      <c r="D38" s="76"/>
      <c r="E38" s="77"/>
      <c r="F38" s="78"/>
      <c r="G38" s="77"/>
      <c r="H38" s="32" t="str">
        <f>IF(D38=Sheet2!B10,"",IF((D38+F38)&lt;&gt;0,(D38+F38), ""))</f>
        <v/>
      </c>
      <c r="I38" s="18"/>
      <c r="J38" s="19" t="s">
        <v>10</v>
      </c>
      <c r="K38" s="72">
        <f t="shared" si="3"/>
        <v>43790</v>
      </c>
      <c r="L38" s="73"/>
      <c r="M38" s="92"/>
      <c r="N38" s="90"/>
      <c r="O38" s="89"/>
      <c r="P38" s="90"/>
      <c r="Q38" s="32" t="str">
        <f>IF(M38=Sheet2!B10,"",IF((M38+O38)&lt;&gt;0,(M38+O38), ""))</f>
        <v/>
      </c>
    </row>
    <row r="39" spans="1:17" ht="21.75" customHeight="1">
      <c r="A39" s="20" t="s">
        <v>18</v>
      </c>
      <c r="B39" s="72"/>
      <c r="C39" s="73"/>
      <c r="D39" s="76"/>
      <c r="E39" s="77"/>
      <c r="F39" s="78"/>
      <c r="G39" s="77"/>
      <c r="H39" s="32" t="str">
        <f>IF(D39=Sheet2!B10,"",IF((D39+F39)&lt;&gt;0,(D39+F39), ""))</f>
        <v/>
      </c>
      <c r="I39" s="18"/>
      <c r="J39" s="20" t="s">
        <v>18</v>
      </c>
      <c r="K39" s="72"/>
      <c r="L39" s="73"/>
      <c r="M39" s="92"/>
      <c r="N39" s="90"/>
      <c r="O39" s="89"/>
      <c r="P39" s="90"/>
      <c r="Q39" s="32" t="str">
        <f>IF(M39=Sheet2!B10,"",IF((M39+O39)&lt;&gt;0,(M39+O39), ""))</f>
        <v/>
      </c>
    </row>
    <row r="40" spans="1:17">
      <c r="A40" s="34" t="s">
        <v>58</v>
      </c>
      <c r="B40" s="72"/>
      <c r="C40" s="73"/>
      <c r="D40" s="76"/>
      <c r="E40" s="77"/>
      <c r="F40" s="78"/>
      <c r="G40" s="77"/>
      <c r="H40" s="32" t="str">
        <f>IF(D40=Sheet2!B24,"",IF((D40+F40)&lt;&gt;0,((D40*2)+F40), ""))</f>
        <v/>
      </c>
      <c r="I40" s="18"/>
      <c r="J40" s="34" t="s">
        <v>58</v>
      </c>
      <c r="K40" s="72"/>
      <c r="L40" s="73"/>
      <c r="M40" s="92"/>
      <c r="N40" s="90"/>
      <c r="O40" s="89"/>
      <c r="P40" s="90"/>
      <c r="Q40" s="32" t="str">
        <f>IF(M40=Sheet2!K24,"",IF((M40+O40)&lt;&gt;0,((M40*2)+O40), ""))</f>
        <v/>
      </c>
    </row>
    <row r="41" spans="1:17">
      <c r="A41" s="34" t="s">
        <v>59</v>
      </c>
      <c r="B41" s="72"/>
      <c r="C41" s="73"/>
      <c r="D41" s="92"/>
      <c r="E41" s="90"/>
      <c r="F41" s="89"/>
      <c r="G41" s="90"/>
      <c r="H41" s="32" t="str">
        <f>IF(D41=Sheet2!B24,"",IF((D41+F41)&lt;&gt;0,((D41*3)+F41), ""))</f>
        <v/>
      </c>
      <c r="I41" s="18"/>
      <c r="J41" s="34" t="s">
        <v>59</v>
      </c>
      <c r="K41" s="72"/>
      <c r="L41" s="73"/>
      <c r="M41" s="92"/>
      <c r="N41" s="90"/>
      <c r="O41" s="89"/>
      <c r="P41" s="90"/>
      <c r="Q41" s="32" t="str">
        <f>IF(M41=Sheet2!K24,"",IF((M41+O41)&lt;&gt;0,((M41*3)+O41), ""))</f>
        <v/>
      </c>
    </row>
    <row r="42" spans="1:17" ht="21.75" customHeight="1">
      <c r="A42" s="20" t="s">
        <v>19</v>
      </c>
      <c r="B42" s="72"/>
      <c r="C42" s="73"/>
      <c r="D42" s="92"/>
      <c r="E42" s="90"/>
      <c r="F42" s="89"/>
      <c r="G42" s="90"/>
      <c r="H42" s="32" t="str">
        <f>IF(D42=Sheet2!B10,"",IF((D42+F42)&lt;&gt;0,(D42+F42), ""))</f>
        <v/>
      </c>
      <c r="I42" s="18"/>
      <c r="J42" s="20" t="s">
        <v>19</v>
      </c>
      <c r="K42" s="72"/>
      <c r="L42" s="73"/>
      <c r="M42" s="92"/>
      <c r="N42" s="90"/>
      <c r="O42" s="89"/>
      <c r="P42" s="90"/>
      <c r="Q42" s="32" t="str">
        <f>IF(M42=Sheet2!B10,"",IF((M42+O42)&lt;&gt;0,(M42+O42), ""))</f>
        <v/>
      </c>
    </row>
    <row r="43" spans="1:17" ht="16.5" thickBot="1">
      <c r="A43" s="101" t="s">
        <v>15</v>
      </c>
      <c r="B43" s="102"/>
      <c r="C43" s="103"/>
      <c r="D43" s="104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105"/>
      <c r="F43" s="105"/>
      <c r="G43" s="106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101" t="s">
        <v>15</v>
      </c>
      <c r="K43" s="102"/>
      <c r="L43" s="103"/>
      <c r="M43" s="104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105"/>
      <c r="O43" s="105"/>
      <c r="P43" s="106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>
      <c r="A45" s="95" t="str">
        <f>"کۆی گشتی کاتژمێرەکان : [" &amp; SUM(H29,Q29,H43,Q43) &amp; "] کاتژمێر"</f>
        <v>کۆی گشتی کاتژمێرەکان : [15] کاتژمێر</v>
      </c>
      <c r="B45" s="95"/>
      <c r="C45" s="95"/>
      <c r="D45" s="95"/>
      <c r="E45" s="95"/>
      <c r="F45" s="95"/>
      <c r="G45" s="95"/>
      <c r="H45" s="22"/>
      <c r="I45" s="95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95"/>
      <c r="K45" s="95"/>
      <c r="L45" s="95"/>
      <c r="M45" s="95"/>
      <c r="N45" s="95"/>
      <c r="O45" s="95"/>
      <c r="P45" s="22"/>
      <c r="Q45" s="22"/>
    </row>
    <row r="46" spans="1:17" ht="17.25" thickTop="1" thickBot="1">
      <c r="A46" s="95" t="str">
        <f>"کۆی کاتژمێرەکانی نیساب :[" &amp;IF(H29=0,0,P5)+IF(Q29=0,0,P5)+IF(H43=0,0,P5)+IF(Q43=0,0,P5) &amp; "] کاتژمێر"</f>
        <v>کۆی کاتژمێرەکانی نیساب :[4] کاتژمێر</v>
      </c>
      <c r="B46" s="95"/>
      <c r="C46" s="95"/>
      <c r="D46" s="95"/>
      <c r="E46" s="95"/>
      <c r="F46" s="95"/>
      <c r="G46" s="95"/>
      <c r="H46" s="22"/>
      <c r="I46" s="96" t="s">
        <v>20</v>
      </c>
      <c r="J46" s="96"/>
      <c r="K46" s="96"/>
      <c r="L46" s="99">
        <f>IF(C5=Sheet2!A3,3500,IF(C5=Sheet2!A4,4500,IF(C5=Sheet2!A5,5500,IF(C5=Sheet2!A2,2500,IF(C5=Sheet2!A1,2500,6500)))))</f>
        <v>5500</v>
      </c>
      <c r="M46" s="99"/>
      <c r="N46" s="23" t="s">
        <v>30</v>
      </c>
      <c r="O46" s="22"/>
      <c r="P46" s="22"/>
      <c r="Q46" s="22"/>
    </row>
    <row r="47" spans="1:17" ht="17.25" thickTop="1" thickBot="1">
      <c r="A47" s="12"/>
      <c r="B47" s="12"/>
      <c r="C47" s="12"/>
      <c r="D47" s="12"/>
      <c r="E47" s="12"/>
      <c r="F47" s="12"/>
      <c r="G47" s="12"/>
      <c r="H47" s="22"/>
      <c r="I47" s="97" t="s">
        <v>31</v>
      </c>
      <c r="J47" s="97"/>
      <c r="K47" s="97"/>
      <c r="L47" s="100">
        <f>L46*( SUM(H29,Q29,H43,Q43) - (IF(H29=0,0,P5)+IF(Q29=0,0,P5)+IF(H43=0,0,P5)+IF(Q43=0,0,P5)))</f>
        <v>60500</v>
      </c>
      <c r="M47" s="100"/>
      <c r="N47" s="23" t="s">
        <v>30</v>
      </c>
      <c r="O47" s="22"/>
      <c r="P47" s="22"/>
      <c r="Q47" s="22"/>
    </row>
    <row r="48" spans="1:17" ht="51" customHeight="1" thickTop="1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>
      <c r="A49" s="98" t="s">
        <v>56</v>
      </c>
      <c r="B49" s="98"/>
      <c r="C49" s="98"/>
      <c r="D49" s="8"/>
      <c r="E49" s="4"/>
      <c r="F49" s="4"/>
      <c r="G49" s="94" t="s">
        <v>43</v>
      </c>
      <c r="H49" s="94"/>
      <c r="I49" s="94"/>
      <c r="J49" s="94"/>
      <c r="M49" s="93" t="s">
        <v>44</v>
      </c>
      <c r="N49" s="93"/>
      <c r="O49" s="93"/>
    </row>
    <row r="50" spans="1:17">
      <c r="A50" s="98" t="s">
        <v>32</v>
      </c>
      <c r="B50" s="98"/>
      <c r="C50" s="98"/>
      <c r="D50" s="8"/>
      <c r="E50" s="4"/>
      <c r="F50" s="4"/>
      <c r="G50" s="94" t="s">
        <v>45</v>
      </c>
      <c r="H50" s="94"/>
      <c r="I50" s="94"/>
      <c r="J50" s="94"/>
      <c r="M50" s="93" t="s">
        <v>46</v>
      </c>
      <c r="N50" s="93"/>
      <c r="O50" s="93"/>
    </row>
    <row r="51" spans="1:17" ht="63.75" customHeight="1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>
      <c r="A52" s="98" t="str">
        <f>C4</f>
        <v>پ.ى.د.فكرى على قادر</v>
      </c>
      <c r="B52" s="98"/>
      <c r="C52" s="98"/>
      <c r="D52" s="8"/>
      <c r="E52" s="4"/>
      <c r="F52" s="4"/>
      <c r="G52" s="94" t="s">
        <v>61</v>
      </c>
      <c r="H52" s="94"/>
      <c r="I52" s="94"/>
      <c r="J52" s="94"/>
      <c r="K52" s="3"/>
      <c r="L52" s="3"/>
      <c r="M52" s="93" t="s">
        <v>33</v>
      </c>
      <c r="N52" s="93"/>
      <c r="O52" s="93"/>
    </row>
    <row r="53" spans="1:17" ht="14.25" customHeight="1">
      <c r="A53" s="98" t="s">
        <v>47</v>
      </c>
      <c r="B53" s="98"/>
      <c r="C53" s="98"/>
      <c r="D53" s="8"/>
      <c r="E53" s="4"/>
      <c r="F53" s="4"/>
      <c r="G53" s="94" t="s">
        <v>48</v>
      </c>
      <c r="H53" s="94"/>
      <c r="I53" s="94"/>
      <c r="J53" s="94"/>
      <c r="K53" s="3"/>
      <c r="L53" s="3"/>
      <c r="M53" s="93" t="s">
        <v>49</v>
      </c>
      <c r="N53" s="93"/>
      <c r="O53" s="93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dataValidations count="6">
    <dataValidation type="list" allowBlank="1" showInputMessage="1" showErrorMessage="1" sqref="K39:L39 K41:L42">
      <formula1>list4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Q33:Q42 O33:P33 H33:H42 Q19:Q28 F20:F28 O34:O42 O20:O28 H19:H28 F34:F42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 r:id="rId1"/>
  <colBreaks count="1" manualBreakCount="1">
    <brk id="17" max="5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Sheet2!$A$1:$A$6</xm:f>
          </x14:formula1>
          <xm:sqref>C5:F5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Sheet1 (2)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'Sheet1 (2)'!Print_Area</vt:lpstr>
      <vt:lpstr>Sheet4!Print_Area</vt:lpstr>
      <vt:lpstr>theory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2023-02-27T14:02:40Z</dcterms:modified>
</cp:coreProperties>
</file>