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" yWindow="48" windowWidth="10992" windowHeight="810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24519"/>
  <fileRecoveryPr repairLoad="1"/>
</workbook>
</file>

<file path=xl/calcChain.xml><?xml version="1.0" encoding="utf-8"?>
<calcChain xmlns="http://schemas.openxmlformats.org/spreadsheetml/2006/main">
  <c r="A2" i="5"/>
  <c r="A3"/>
  <c r="D6" l="1"/>
  <c r="D7"/>
  <c r="D8"/>
  <c r="D9"/>
  <c r="D10"/>
  <c r="D11"/>
  <c r="D12"/>
  <c r="D13"/>
  <c r="D16"/>
  <c r="D17"/>
  <c r="D18"/>
  <c r="D19"/>
  <c r="D20"/>
  <c r="D21"/>
  <c r="D22"/>
  <c r="D23"/>
  <c r="D24"/>
  <c r="D25"/>
  <c r="D26"/>
  <c r="D28"/>
  <c r="D29"/>
  <c r="D30"/>
  <c r="D31"/>
  <c r="D32"/>
  <c r="D33"/>
  <c r="D34"/>
  <c r="D35"/>
  <c r="D36"/>
  <c r="D37"/>
  <c r="D38"/>
  <c r="D39"/>
  <c r="D40"/>
  <c r="D41" l="1"/>
  <c r="D14"/>
  <c r="E60" i="1"/>
  <c r="E61"/>
  <c r="E62"/>
  <c r="E56"/>
  <c r="E7"/>
  <c r="D42" i="5" l="1"/>
  <c r="D43" s="1"/>
  <c r="E5" s="1"/>
  <c r="E63" i="1"/>
  <c r="E22"/>
  <c r="E20"/>
  <c r="E21"/>
  <c r="E51" l="1"/>
  <c r="E37" l="1"/>
  <c r="E36"/>
  <c r="E42" l="1"/>
  <c r="E55" l="1"/>
  <c r="E35" l="1"/>
  <c r="E34"/>
  <c r="E54" l="1"/>
  <c r="E53"/>
  <c r="E52"/>
  <c r="E49"/>
  <c r="E50"/>
  <c r="E57" l="1"/>
  <c r="E13"/>
  <c r="E46" l="1"/>
  <c r="E12"/>
  <c r="E59" l="1"/>
  <c r="E45"/>
  <c r="E44"/>
  <c r="E43"/>
  <c r="E41"/>
  <c r="E40"/>
  <c r="E33"/>
  <c r="E32"/>
  <c r="E31"/>
  <c r="E30"/>
  <c r="E29"/>
  <c r="E28"/>
  <c r="E27"/>
  <c r="E26"/>
  <c r="E25"/>
  <c r="E19"/>
  <c r="E18"/>
  <c r="E17"/>
  <c r="E16"/>
  <c r="E11"/>
  <c r="E10"/>
  <c r="E9"/>
  <c r="E8"/>
  <c r="E67" l="1"/>
  <c r="E23"/>
  <c r="E14"/>
  <c r="E47"/>
  <c r="E65"/>
  <c r="E38"/>
  <c r="E69" l="1"/>
  <c r="E68" s="1"/>
  <c r="F2"/>
  <c r="F4" l="1"/>
  <c r="G3"/>
  <c r="F3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<sst xmlns="http://schemas.openxmlformats.org/spreadsheetml/2006/main" count="205" uniqueCount="171">
  <si>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</si>
  <si>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</si>
  <si>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</si>
  <si>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</si>
  <si>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</si>
  <si>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</si>
  <si>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</si>
  <si>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</si>
  <si>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</si>
  <si>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</si>
  <si>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</si>
  <si>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</si>
  <si>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</si>
  <si>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</si>
  <si>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</si>
  <si>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</si>
  <si>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</si>
  <si>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</si>
  <si>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</si>
  <si>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</si>
  <si>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</si>
  <si>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</si>
  <si>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</si>
  <si>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</si>
  <si>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</si>
  <si>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</si>
  <si>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</si>
  <si>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</si>
  <si>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</si>
  <si>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</si>
  <si>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</si>
  <si>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</si>
  <si>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</si>
  <si>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</si>
  <si>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</si>
  <si>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</si>
  <si>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</si>
  <si>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</si>
  <si>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</si>
  <si>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</si>
  <si>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</si>
  <si>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</si>
  <si>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</si>
  <si>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</si>
  <si>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</si>
  <si>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</si>
  <si>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</si>
  <si>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</si>
  <si>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</si>
  <si>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</si>
  <si>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</si>
  <si>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</si>
  <si>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</si>
  <si>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</si>
  <si>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</si>
  <si>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</si>
  <si>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</si>
  <si>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</si>
  <si>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</si>
  <si>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</si>
  <si>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</si>
  <si>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</si>
  <si>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</si>
  <si>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</si>
  <si>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</si>
  <si>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</si>
  <si>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</si>
  <si>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</si>
  <si>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</si>
  <si>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</si>
  <si>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</si>
  <si>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</si>
  <si>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</si>
  <si>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</si>
  <si>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</si>
  <si>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</si>
  <si>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</si>
  <si>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</si>
  <si>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</si>
  <si>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</si>
  <si>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</si>
  <si>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</si>
  <si>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</si>
  <si>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</si>
  <si>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</si>
  <si>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</si>
  <si>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</si>
  <si>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</si>
  <si>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</si>
  <si>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</si>
  <si>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</si>
  <si>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</si>
  <si>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</si>
  <si>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</si>
  <si>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</si>
  <si>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</si>
  <si>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</si>
  <si>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</si>
  <si>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</si>
  <si>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</si>
  <si>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</si>
  <si>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</si>
  <si>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</si>
  <si>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</si>
  <si>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</si>
  <si>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</si>
  <si>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</si>
  <si>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</si>
  <si>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</si>
  <si>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</si>
  <si>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</si>
  <si>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</si>
  <si>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</si>
  <si>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</si>
  <si>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</si>
  <si>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</si>
  <si>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</si>
  <si>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</si>
  <si>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</si>
  <si>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</si>
  <si>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</si>
  <si>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</si>
  <si>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</si>
  <si>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</si>
  <si>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</si>
  <si>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</si>
  <si>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</si>
  <si>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</si>
  <si>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</si>
  <si>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</si>
  <si>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</si>
  <si>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</si>
  <si>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</si>
  <si>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</si>
  <si>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</si>
  <si>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</si>
  <si>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</si>
  <si>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</si>
  <si>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</si>
  <si>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</si>
  <si>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</si>
  <si>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</si>
  <si>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</si>
  <si>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</si>
  <si>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</si>
  <si>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</si>
  <si>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</si>
  <si>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</si>
  <si>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</si>
  <si>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</si>
  <si>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</si>
  <si>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</si>
  <si>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</si>
  <si>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</si>
  <si>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</si>
  <si>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</si>
  <si>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</si>
  <si>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</si>
  <si>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</si>
  <si>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</si>
  <si>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</si>
  <si>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</si>
  <si>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</si>
  <si>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</si>
  <si>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</si>
  <si>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</si>
  <si>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</si>
  <si>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</si>
  <si>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دلڤین کریم مولود</t>
  </si>
  <si>
    <t>کیمیا و پترۆکیمیا</t>
  </si>
  <si>
    <t>مامۆستای یاریدەدەر</t>
  </si>
</sst>
</file>

<file path=xl/styles.xml><?xml version="1.0" encoding="utf-8"?>
<styleSheet xmlns="http://schemas.openxmlformats.org/spreadsheetml/2006/main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11"/>
  <sheetViews>
    <sheetView rightToLeft="1" zoomScale="90" zoomScaleNormal="90" zoomScaleSheetLayoutView="100" workbookViewId="0">
      <selection activeCell="D44" sqref="D44"/>
    </sheetView>
  </sheetViews>
  <sheetFormatPr defaultColWidth="14.44140625" defaultRowHeight="15.75" customHeight="1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105" t="s">
        <v>49</v>
      </c>
      <c r="B1" s="106"/>
      <c r="C1" s="107"/>
      <c r="D1" s="107"/>
      <c r="E1" s="107"/>
      <c r="F1" s="8"/>
      <c r="G1" s="104" t="s">
        <v>22</v>
      </c>
      <c r="H1" s="104"/>
    </row>
    <row r="2" spans="1:13" ht="15.6">
      <c r="A2" s="100" t="s">
        <v>44</v>
      </c>
      <c r="B2" s="101"/>
      <c r="C2" s="108" t="s">
        <v>168</v>
      </c>
      <c r="D2" s="109"/>
      <c r="E2" s="5" t="s">
        <v>10</v>
      </c>
      <c r="F2" s="11">
        <f>E67</f>
        <v>30</v>
      </c>
    </row>
    <row r="3" spans="1:13" ht="15.6">
      <c r="A3" s="100" t="s">
        <v>45</v>
      </c>
      <c r="B3" s="101"/>
      <c r="C3" s="108" t="s">
        <v>50</v>
      </c>
      <c r="D3" s="109"/>
      <c r="E3" s="5" t="s">
        <v>11</v>
      </c>
      <c r="F3" s="12">
        <f t="shared" ref="F3" si="0">E68</f>
        <v>27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ht="15.6">
      <c r="A4" s="100" t="s">
        <v>46</v>
      </c>
      <c r="B4" s="101"/>
      <c r="C4" s="108" t="s">
        <v>169</v>
      </c>
      <c r="D4" s="109"/>
      <c r="E4" s="5" t="s">
        <v>12</v>
      </c>
      <c r="F4" s="13">
        <f>IF(E69&gt;199,200, E69)</f>
        <v>57</v>
      </c>
    </row>
    <row r="5" spans="1:13" ht="15.6">
      <c r="A5" s="100" t="s">
        <v>47</v>
      </c>
      <c r="B5" s="101"/>
      <c r="C5" s="108" t="s">
        <v>170</v>
      </c>
      <c r="D5" s="109"/>
      <c r="E5" s="1"/>
      <c r="F5" s="1"/>
    </row>
    <row r="6" spans="1:13" ht="17.399999999999999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>
      <c r="A7" s="44">
        <v>-1</v>
      </c>
      <c r="B7" s="50" t="s">
        <v>68</v>
      </c>
      <c r="C7" s="42">
        <v>1</v>
      </c>
      <c r="D7" s="40">
        <v>30</v>
      </c>
      <c r="E7" s="25">
        <f>D7</f>
        <v>30</v>
      </c>
      <c r="F7" s="110" t="s">
        <v>167</v>
      </c>
      <c r="G7" s="110"/>
      <c r="H7" s="110"/>
      <c r="I7" s="110"/>
    </row>
    <row r="8" spans="1:13" ht="14.25" customHeight="1">
      <c r="A8" s="44">
        <v>-2</v>
      </c>
      <c r="B8" s="50" t="s">
        <v>43</v>
      </c>
      <c r="C8" s="42">
        <v>3</v>
      </c>
      <c r="D8" s="40">
        <v>3</v>
      </c>
      <c r="E8" s="25">
        <f t="shared" ref="E8:E11" si="1">D8*C8</f>
        <v>9</v>
      </c>
      <c r="F8" s="110"/>
      <c r="G8" s="110"/>
      <c r="H8" s="110"/>
      <c r="I8" s="110"/>
      <c r="J8" s="36"/>
      <c r="K8" s="36"/>
      <c r="L8" s="36"/>
      <c r="M8" s="36"/>
    </row>
    <row r="9" spans="1:13" ht="14.25" customHeight="1">
      <c r="A9" s="44">
        <v>-3</v>
      </c>
      <c r="B9" s="50" t="s">
        <v>73</v>
      </c>
      <c r="C9" s="42">
        <v>3</v>
      </c>
      <c r="D9" s="40">
        <v>2</v>
      </c>
      <c r="E9" s="25">
        <f t="shared" si="1"/>
        <v>6</v>
      </c>
      <c r="F9" s="110"/>
      <c r="G9" s="110"/>
      <c r="H9" s="110"/>
      <c r="I9" s="110"/>
    </row>
    <row r="10" spans="1:13" ht="18" customHeight="1">
      <c r="A10" s="44">
        <v>-4</v>
      </c>
      <c r="B10" s="50" t="s">
        <v>74</v>
      </c>
      <c r="C10" s="42">
        <v>6</v>
      </c>
      <c r="D10" s="40">
        <v>0</v>
      </c>
      <c r="E10" s="25">
        <f t="shared" si="1"/>
        <v>0</v>
      </c>
      <c r="F10" s="110"/>
      <c r="G10" s="110"/>
      <c r="H10" s="110"/>
      <c r="I10" s="110"/>
    </row>
    <row r="11" spans="1:13" ht="14.25" customHeight="1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10"/>
      <c r="G11" s="110"/>
      <c r="H11" s="110"/>
      <c r="I11" s="110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0"/>
      <c r="G12" s="110"/>
      <c r="H12" s="110"/>
      <c r="I12" s="110"/>
    </row>
    <row r="13" spans="1:13" ht="14.25" customHeight="1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10"/>
      <c r="G13" s="110"/>
      <c r="H13" s="110"/>
      <c r="I13" s="110"/>
    </row>
    <row r="14" spans="1:13" ht="14.25" customHeight="1">
      <c r="A14" s="28" t="s">
        <v>71</v>
      </c>
      <c r="B14" s="55"/>
      <c r="C14" s="28"/>
      <c r="D14" s="28"/>
      <c r="E14" s="29">
        <f>SUM(E7:E13)</f>
        <v>45</v>
      </c>
      <c r="F14" s="110"/>
      <c r="G14" s="110"/>
      <c r="H14" s="110"/>
      <c r="I14" s="110"/>
    </row>
    <row r="15" spans="1:13" ht="23.25" customHeight="1">
      <c r="A15" s="102" t="s">
        <v>35</v>
      </c>
      <c r="B15" s="103"/>
      <c r="C15" s="20" t="s">
        <v>1</v>
      </c>
      <c r="D15" s="21" t="s">
        <v>2</v>
      </c>
      <c r="E15" s="30"/>
      <c r="F15" s="110"/>
      <c r="G15" s="110"/>
      <c r="H15" s="110"/>
      <c r="I15" s="110"/>
    </row>
    <row r="16" spans="1:13" ht="14.25" customHeight="1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10"/>
      <c r="G16" s="110"/>
      <c r="H16" s="110"/>
      <c r="I16" s="110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0"/>
      <c r="G17" s="110"/>
      <c r="H17" s="110"/>
      <c r="I17" s="110"/>
    </row>
    <row r="18" spans="1:13" ht="30">
      <c r="A18" s="44">
        <v>-10</v>
      </c>
      <c r="B18" s="56" t="s">
        <v>75</v>
      </c>
      <c r="C18" s="43">
        <v>2</v>
      </c>
      <c r="D18" s="38">
        <v>0</v>
      </c>
      <c r="E18" s="26">
        <f t="shared" si="3"/>
        <v>0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69</v>
      </c>
      <c r="C19" s="43">
        <v>3</v>
      </c>
      <c r="D19" s="38">
        <v>0</v>
      </c>
      <c r="E19" s="25">
        <f t="shared" si="3"/>
        <v>0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78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86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2" t="s">
        <v>3</v>
      </c>
      <c r="B24" s="99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41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>
      <c r="A38" s="27" t="s">
        <v>87</v>
      </c>
      <c r="B38" s="57"/>
      <c r="C38" s="27"/>
      <c r="D38" s="27"/>
      <c r="E38" s="29">
        <f>SUM(E25:E37)</f>
        <v>0</v>
      </c>
      <c r="F38" s="4"/>
      <c r="G38" s="16"/>
      <c r="H38" s="16"/>
      <c r="I38" s="16"/>
      <c r="J38" s="16"/>
      <c r="K38" s="16"/>
      <c r="L38" s="16"/>
      <c r="M38" s="16"/>
    </row>
    <row r="39" spans="1:13" ht="15.6">
      <c r="A39" s="98" t="s">
        <v>24</v>
      </c>
      <c r="B39" s="99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89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">
      <c r="A41" s="47">
        <v>-29</v>
      </c>
      <c r="B41" s="58" t="s">
        <v>88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0">
      <c r="A42" s="47">
        <v>-30</v>
      </c>
      <c r="B42" s="51" t="s">
        <v>33</v>
      </c>
      <c r="C42" s="43">
        <v>10</v>
      </c>
      <c r="D42" s="38">
        <v>1</v>
      </c>
      <c r="E42" s="26">
        <f>IF(D42=0,0,IF(D42&gt;=2,20,10))</f>
        <v>10</v>
      </c>
      <c r="F42" s="4"/>
      <c r="G42" s="16"/>
      <c r="H42" s="16"/>
      <c r="I42" s="16"/>
      <c r="J42" s="16"/>
      <c r="K42" s="16"/>
      <c r="L42" s="16"/>
      <c r="M42" s="16"/>
    </row>
    <row r="43" spans="1:13" ht="15">
      <c r="A43" s="47">
        <v>-31</v>
      </c>
      <c r="B43" s="58" t="s">
        <v>76</v>
      </c>
      <c r="C43" s="42">
        <v>1</v>
      </c>
      <c r="D43" s="38">
        <v>2</v>
      </c>
      <c r="E43" s="25">
        <f t="shared" si="7"/>
        <v>2</v>
      </c>
      <c r="F43" s="4"/>
      <c r="G43" s="16"/>
      <c r="H43" s="16"/>
      <c r="I43" s="16"/>
      <c r="J43" s="16"/>
      <c r="K43" s="16"/>
      <c r="L43" s="16"/>
      <c r="M43" s="16"/>
    </row>
    <row r="44" spans="1:13" ht="30">
      <c r="A44" s="47">
        <v>-32</v>
      </c>
      <c r="B44" s="51" t="s">
        <v>32</v>
      </c>
      <c r="C44" s="43">
        <v>2</v>
      </c>
      <c r="D44" s="38">
        <v>0</v>
      </c>
      <c r="E44" s="26">
        <f t="shared" si="7"/>
        <v>0</v>
      </c>
      <c r="F44" s="4"/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>
      <c r="A47" s="27" t="s">
        <v>90</v>
      </c>
      <c r="B47" s="57"/>
      <c r="C47" s="27"/>
      <c r="D47" s="27"/>
      <c r="E47" s="29">
        <f>SUM(E40:E46)</f>
        <v>12</v>
      </c>
      <c r="F47" s="37"/>
      <c r="G47" s="16"/>
      <c r="H47" s="16"/>
      <c r="I47" s="16"/>
      <c r="J47" s="16"/>
      <c r="K47" s="16"/>
      <c r="L47" s="16"/>
      <c r="M47" s="16"/>
    </row>
    <row r="48" spans="1:13" ht="15.6">
      <c r="A48" s="98" t="s">
        <v>6</v>
      </c>
      <c r="B48" s="99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58" t="s">
        <v>81</v>
      </c>
      <c r="C49" s="42">
        <v>1</v>
      </c>
      <c r="D49" s="41">
        <v>0</v>
      </c>
      <c r="E49" s="25">
        <f t="shared" ref="E49:E50" si="9">D49</f>
        <v>0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>
      <c r="A57" s="27" t="s">
        <v>94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 ht="15.6">
      <c r="A58" s="98" t="s">
        <v>9</v>
      </c>
      <c r="B58" s="99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39</v>
      </c>
      <c r="C59" s="42">
        <v>6</v>
      </c>
      <c r="D59" s="41">
        <v>0</v>
      </c>
      <c r="E59" s="25">
        <f t="shared" ref="E59:E62" si="10">D59*C59</f>
        <v>0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92</v>
      </c>
      <c r="C60" s="42">
        <v>3</v>
      </c>
      <c r="D60" s="41">
        <v>0</v>
      </c>
      <c r="E60" s="25">
        <f t="shared" si="10"/>
        <v>0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83</v>
      </c>
      <c r="C61" s="42">
        <v>5</v>
      </c>
      <c r="D61" s="41">
        <v>0</v>
      </c>
      <c r="E61" s="25">
        <f t="shared" si="10"/>
        <v>0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48</v>
      </c>
      <c r="C62" s="42">
        <v>4</v>
      </c>
      <c r="D62" s="41">
        <v>0</v>
      </c>
      <c r="E62" s="25">
        <f t="shared" si="10"/>
        <v>0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">
      <c r="A63" s="49">
        <v>-47</v>
      </c>
      <c r="B63" s="59" t="s">
        <v>82</v>
      </c>
      <c r="C63" s="42">
        <v>6</v>
      </c>
      <c r="D63" s="41">
        <v>0</v>
      </c>
      <c r="E63" s="25">
        <f>D63</f>
        <v>0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>
      <c r="A65" s="27" t="s">
        <v>93</v>
      </c>
      <c r="B65" s="57"/>
      <c r="C65" s="27"/>
      <c r="D65" s="27"/>
      <c r="E65" s="29">
        <f>SUM(E59:E64)</f>
        <v>0</v>
      </c>
      <c r="F65" s="3"/>
      <c r="K65" s="16"/>
      <c r="L65" s="16"/>
      <c r="M65" s="16"/>
    </row>
    <row r="66" spans="1:13" ht="15.6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30</v>
      </c>
      <c r="F67" s="4"/>
    </row>
    <row r="68" spans="1:13" ht="15.6">
      <c r="A68" s="27"/>
      <c r="B68" s="61"/>
      <c r="C68" s="27"/>
      <c r="D68" s="33" t="s">
        <v>11</v>
      </c>
      <c r="E68" s="34">
        <f>E69-E67</f>
        <v>27</v>
      </c>
      <c r="F68" s="4"/>
    </row>
    <row r="69" spans="1:13" ht="15.6">
      <c r="A69" s="27"/>
      <c r="B69" s="61"/>
      <c r="C69" s="27"/>
      <c r="D69" s="33" t="s">
        <v>12</v>
      </c>
      <c r="E69" s="35">
        <f>(E14+E23+E38+E47+E57+E65)</f>
        <v>57</v>
      </c>
      <c r="F69" s="4"/>
    </row>
    <row r="70" spans="1:13" ht="13.8">
      <c r="A70" s="3"/>
      <c r="B70" s="37"/>
      <c r="C70" s="6"/>
      <c r="D70" s="6"/>
      <c r="E70" s="6"/>
      <c r="F70" s="3"/>
    </row>
    <row r="71" spans="1:13" ht="13.8">
      <c r="A71" s="3"/>
      <c r="B71" s="37"/>
      <c r="C71" s="6"/>
      <c r="D71" s="6"/>
      <c r="E71" s="6"/>
      <c r="F71" s="3"/>
    </row>
    <row r="72" spans="1:13" ht="13.8" hidden="1">
      <c r="A72" s="3"/>
      <c r="B72" s="37"/>
      <c r="C72" s="6"/>
      <c r="D72" s="6"/>
      <c r="E72" s="6"/>
      <c r="F72" s="3"/>
    </row>
    <row r="73" spans="1:13" ht="13.8">
      <c r="A73" s="3"/>
      <c r="B73" s="37"/>
      <c r="C73" s="6"/>
      <c r="D73" s="6"/>
      <c r="E73" s="2"/>
      <c r="F73" s="3"/>
    </row>
    <row r="74" spans="1:13" ht="13.8">
      <c r="A74" s="3"/>
      <c r="B74" s="37"/>
      <c r="C74" s="6"/>
      <c r="D74" s="6"/>
      <c r="E74" s="6"/>
      <c r="F74" s="3"/>
    </row>
    <row r="75" spans="1:13" ht="13.8">
      <c r="A75" s="3"/>
      <c r="B75" s="37"/>
      <c r="C75" s="6"/>
      <c r="D75" s="6"/>
      <c r="E75" s="6"/>
      <c r="F75" s="3"/>
    </row>
    <row r="76" spans="1:13" ht="13.8">
      <c r="A76" s="3"/>
      <c r="B76" s="37"/>
      <c r="C76" s="6"/>
      <c r="D76" s="6"/>
      <c r="E76" s="6"/>
      <c r="F76" s="3"/>
    </row>
    <row r="77" spans="1:13" ht="13.8">
      <c r="A77" s="3"/>
      <c r="B77" s="37"/>
      <c r="C77" s="6"/>
      <c r="D77" s="6"/>
      <c r="E77" s="6"/>
      <c r="F77" s="3"/>
    </row>
    <row r="78" spans="1:13" ht="13.8">
      <c r="A78" s="3"/>
      <c r="B78" s="37"/>
      <c r="C78" s="6"/>
      <c r="D78" s="6"/>
      <c r="E78" s="2"/>
      <c r="F78" s="3"/>
    </row>
    <row r="79" spans="1:13" ht="13.8">
      <c r="C79" s="1"/>
      <c r="D79" s="1"/>
      <c r="E79" s="1"/>
      <c r="F79" s="3"/>
    </row>
    <row r="80" spans="1:13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8">
      <c r="C84" s="1"/>
      <c r="D84" s="1"/>
      <c r="E84" s="1"/>
      <c r="F84" s="3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>
      <c r="C1003" s="1"/>
      <c r="D1003" s="1"/>
      <c r="E1003" s="1"/>
    </row>
    <row r="1004" spans="3:5" ht="13.2"/>
    <row r="1005" spans="3:5" ht="13.2"/>
    <row r="1006" spans="3:5" ht="13.2"/>
    <row r="1007" spans="3:5" ht="13.2"/>
    <row r="1008" spans="3:5" ht="13.2"/>
    <row r="1009" ht="13.2"/>
    <row r="1010" ht="13.2"/>
    <row r="1011" ht="13.2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7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 D21:D22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43"/>
  <sheetViews>
    <sheetView rightToLeft="1" tabSelected="1" zoomScale="80" zoomScaleNormal="80"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C22" sqref="C22"/>
    </sheetView>
  </sheetViews>
  <sheetFormatPr defaultColWidth="10.33203125" defaultRowHeight="13.8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>
      <c r="A1" s="116" t="s">
        <v>157</v>
      </c>
      <c r="B1" s="116"/>
      <c r="C1" s="116"/>
      <c r="D1" s="89"/>
    </row>
    <row r="2" spans="1:6" ht="26.25" customHeight="1">
      <c r="A2" s="93" t="str">
        <f>"ناوی مامۆستا: "&amp;CAD!C2</f>
        <v>ناوی مامۆستا: دلڤین کریم مولود</v>
      </c>
      <c r="B2" s="96" t="s">
        <v>46</v>
      </c>
      <c r="C2" s="95"/>
      <c r="D2" s="94"/>
    </row>
    <row r="3" spans="1:6" ht="27.6">
      <c r="A3" s="93" t="str">
        <f>"نازناوی زانستی: "&amp;CAD!C5</f>
        <v>نازناوی زانستی: مامۆستای یاریدەدەر</v>
      </c>
      <c r="B3" s="92"/>
      <c r="C3" s="91"/>
      <c r="D3" s="90"/>
      <c r="E3" s="89"/>
    </row>
    <row r="4" spans="1:6" ht="36.75" customHeight="1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7.399999999999999">
      <c r="A5" s="85" t="s">
        <v>152</v>
      </c>
      <c r="B5" s="84"/>
      <c r="C5" s="83"/>
      <c r="D5" s="83"/>
      <c r="E5" s="82">
        <f>D43</f>
        <v>1.8</v>
      </c>
    </row>
    <row r="6" spans="1:6" ht="28.5" customHeight="1">
      <c r="A6" s="74" t="s">
        <v>151</v>
      </c>
      <c r="B6" s="72">
        <v>8</v>
      </c>
      <c r="C6" s="73">
        <v>0</v>
      </c>
      <c r="D6" s="70">
        <f>C6*B6</f>
        <v>0</v>
      </c>
    </row>
    <row r="7" spans="1:6" ht="17.399999999999999">
      <c r="A7" s="74" t="s">
        <v>150</v>
      </c>
      <c r="B7" s="72">
        <v>6</v>
      </c>
      <c r="C7" s="73">
        <v>1</v>
      </c>
      <c r="D7" s="70">
        <f>C7*B7</f>
        <v>6</v>
      </c>
    </row>
    <row r="8" spans="1:6" ht="17.399999999999999">
      <c r="A8" s="74" t="s">
        <v>149</v>
      </c>
      <c r="B8" s="72">
        <v>4</v>
      </c>
      <c r="C8" s="73">
        <v>0</v>
      </c>
      <c r="D8" s="70">
        <f>C8*B8</f>
        <v>0</v>
      </c>
      <c r="E8" s="80" t="s">
        <v>148</v>
      </c>
    </row>
    <row r="9" spans="1:6" ht="17.399999999999999">
      <c r="A9" s="74" t="s">
        <v>147</v>
      </c>
      <c r="B9" s="72">
        <v>3</v>
      </c>
      <c r="C9" s="73">
        <v>2</v>
      </c>
      <c r="D9" s="70">
        <f>C9*B9</f>
        <v>6</v>
      </c>
    </row>
    <row r="10" spans="1:6" ht="17.399999999999999">
      <c r="A10" s="74" t="s">
        <v>146</v>
      </c>
      <c r="B10" s="72">
        <v>4</v>
      </c>
      <c r="C10" s="73">
        <v>0</v>
      </c>
      <c r="D10" s="70">
        <f>C10*B10</f>
        <v>0</v>
      </c>
    </row>
    <row r="11" spans="1:6" ht="17.399999999999999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7.399999999999999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7.399999999999999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7.399999999999999" hidden="1">
      <c r="A14" s="72" t="s">
        <v>97</v>
      </c>
      <c r="B14" s="72"/>
      <c r="C14" s="81"/>
      <c r="D14" s="81">
        <f>SUM(D6:D13)</f>
        <v>17</v>
      </c>
    </row>
    <row r="15" spans="1:6" ht="17.399999999999999">
      <c r="A15" s="78" t="s">
        <v>140</v>
      </c>
      <c r="B15" s="78"/>
      <c r="C15" s="69"/>
      <c r="D15" s="69"/>
    </row>
    <row r="16" spans="1:6" ht="25.5" customHeight="1">
      <c r="A16" s="74" t="s">
        <v>139</v>
      </c>
      <c r="B16" s="72"/>
      <c r="C16" s="73"/>
      <c r="D16" s="70">
        <f>IF(C16&gt;0,C16+4,0)</f>
        <v>0</v>
      </c>
      <c r="E16" s="79" t="s">
        <v>123</v>
      </c>
      <c r="F16" s="80" t="s">
        <v>138</v>
      </c>
    </row>
    <row r="17" spans="1:12" ht="25.5" customHeight="1">
      <c r="A17" s="74" t="s">
        <v>137</v>
      </c>
      <c r="B17" s="72"/>
      <c r="C17" s="73"/>
      <c r="D17" s="70">
        <f>C17*3</f>
        <v>0</v>
      </c>
      <c r="E17" s="79" t="s">
        <v>123</v>
      </c>
      <c r="F17" s="80" t="s">
        <v>136</v>
      </c>
    </row>
    <row r="18" spans="1:12" ht="17.399999999999999">
      <c r="A18" s="74" t="s">
        <v>135</v>
      </c>
      <c r="B18" s="72"/>
      <c r="C18" s="73"/>
      <c r="D18" s="70">
        <f>IF(C18=4, 5, C18)</f>
        <v>0</v>
      </c>
      <c r="E18" s="68" t="s">
        <v>134</v>
      </c>
    </row>
    <row r="19" spans="1:12" ht="22.5" customHeight="1">
      <c r="A19" s="74" t="s">
        <v>133</v>
      </c>
      <c r="B19" s="72"/>
      <c r="C19" s="73"/>
      <c r="D19" s="70">
        <f>C19*3</f>
        <v>0</v>
      </c>
      <c r="E19" s="68" t="s">
        <v>160</v>
      </c>
    </row>
    <row r="20" spans="1:12" ht="22.5" customHeight="1">
      <c r="A20" s="74" t="s">
        <v>132</v>
      </c>
      <c r="B20" s="72"/>
      <c r="C20" s="73"/>
      <c r="D20" s="70">
        <f>C20*4</f>
        <v>0</v>
      </c>
      <c r="E20" s="68"/>
    </row>
    <row r="21" spans="1:12" ht="17.399999999999999">
      <c r="A21" s="74" t="s">
        <v>131</v>
      </c>
      <c r="B21" s="72">
        <v>5</v>
      </c>
      <c r="C21" s="73">
        <v>3</v>
      </c>
      <c r="D21" s="70">
        <f>C21*3</f>
        <v>9</v>
      </c>
      <c r="E21" s="68" t="s">
        <v>161</v>
      </c>
    </row>
    <row r="22" spans="1:12" ht="17.399999999999999">
      <c r="A22" s="74" t="s">
        <v>130</v>
      </c>
      <c r="B22" s="72">
        <v>5</v>
      </c>
      <c r="C22" s="73"/>
      <c r="D22" s="70">
        <f>IF(C22=0, 0, C22*0.5)</f>
        <v>0</v>
      </c>
      <c r="E22" s="79" t="s">
        <v>123</v>
      </c>
      <c r="F22" s="68" t="s">
        <v>129</v>
      </c>
    </row>
    <row r="23" spans="1:12" ht="17.399999999999999">
      <c r="A23" s="74" t="s">
        <v>128</v>
      </c>
      <c r="B23" s="72">
        <v>6</v>
      </c>
      <c r="C23" s="73"/>
      <c r="D23" s="70">
        <f>C23</f>
        <v>0</v>
      </c>
      <c r="E23" s="79" t="s">
        <v>123</v>
      </c>
      <c r="F23" s="68" t="s">
        <v>127</v>
      </c>
    </row>
    <row r="24" spans="1:12" ht="17.399999999999999">
      <c r="A24" s="74" t="s">
        <v>126</v>
      </c>
      <c r="B24" s="72">
        <v>6</v>
      </c>
      <c r="C24" s="73"/>
      <c r="D24" s="70">
        <f>C24</f>
        <v>0</v>
      </c>
      <c r="E24" s="79" t="s">
        <v>123</v>
      </c>
      <c r="F24" s="68" t="s">
        <v>125</v>
      </c>
    </row>
    <row r="25" spans="1:12" ht="17.399999999999999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7.399999999999999" hidden="1">
      <c r="A26" s="72" t="s">
        <v>97</v>
      </c>
      <c r="B26" s="72"/>
      <c r="C26" s="70"/>
      <c r="D26" s="69">
        <f>SUM(D16:D25)</f>
        <v>9</v>
      </c>
    </row>
    <row r="27" spans="1:12" ht="17.399999999999999">
      <c r="A27" s="78" t="s">
        <v>121</v>
      </c>
      <c r="B27" s="77"/>
      <c r="C27" s="69"/>
      <c r="D27" s="69"/>
      <c r="E27" s="68"/>
    </row>
    <row r="28" spans="1:12" ht="31.2">
      <c r="A28" s="76" t="s">
        <v>166</v>
      </c>
      <c r="B28" s="72">
        <v>5</v>
      </c>
      <c r="C28" s="73">
        <v>0</v>
      </c>
      <c r="D28" s="70">
        <f>C28*10</f>
        <v>0</v>
      </c>
      <c r="E28" s="68" t="s">
        <v>120</v>
      </c>
      <c r="L28" s="68"/>
    </row>
    <row r="29" spans="1:12" ht="34.5" customHeight="1">
      <c r="A29" s="76" t="s">
        <v>119</v>
      </c>
      <c r="B29" s="72">
        <v>3</v>
      </c>
      <c r="C29" s="73">
        <v>2</v>
      </c>
      <c r="D29" s="70">
        <f>C29*3</f>
        <v>6</v>
      </c>
      <c r="E29" s="68" t="s">
        <v>118</v>
      </c>
    </row>
    <row r="30" spans="1:12" ht="17.399999999999999">
      <c r="A30" s="74" t="s">
        <v>117</v>
      </c>
      <c r="B30" s="72">
        <v>4</v>
      </c>
      <c r="C30" s="73">
        <v>0</v>
      </c>
      <c r="D30" s="70">
        <f>C30</f>
        <v>0</v>
      </c>
      <c r="E30" s="68" t="s">
        <v>116</v>
      </c>
    </row>
    <row r="31" spans="1:12" ht="17.399999999999999">
      <c r="A31" s="74" t="s">
        <v>115</v>
      </c>
      <c r="B31" s="72">
        <v>2</v>
      </c>
      <c r="C31" s="73">
        <v>2</v>
      </c>
      <c r="D31" s="70">
        <f>C31*2</f>
        <v>4</v>
      </c>
      <c r="E31" s="68" t="s">
        <v>114</v>
      </c>
    </row>
    <row r="32" spans="1:12" ht="17.399999999999999">
      <c r="A32" s="74" t="s">
        <v>113</v>
      </c>
      <c r="B32" s="72">
        <v>3</v>
      </c>
      <c r="C32" s="73">
        <v>0</v>
      </c>
      <c r="D32" s="70">
        <f>C32*3</f>
        <v>0</v>
      </c>
      <c r="E32" s="68" t="s">
        <v>112</v>
      </c>
    </row>
    <row r="33" spans="1:5" ht="17.399999999999999">
      <c r="A33" s="74" t="s">
        <v>111</v>
      </c>
      <c r="B33" s="72"/>
      <c r="C33" s="73">
        <v>0</v>
      </c>
      <c r="D33" s="70">
        <f>IF(C33=1,4,IF(C33=2,5,0))</f>
        <v>0</v>
      </c>
      <c r="E33" s="68" t="s">
        <v>110</v>
      </c>
    </row>
    <row r="34" spans="1:5" ht="17.399999999999999">
      <c r="A34" s="74" t="s">
        <v>109</v>
      </c>
      <c r="B34" s="72">
        <v>2</v>
      </c>
      <c r="C34" s="73">
        <v>0</v>
      </c>
      <c r="D34" s="70">
        <f>C34*3</f>
        <v>0</v>
      </c>
      <c r="E34" s="68" t="s">
        <v>108</v>
      </c>
    </row>
    <row r="35" spans="1:5" ht="17.399999999999999">
      <c r="A35" s="74" t="s">
        <v>107</v>
      </c>
      <c r="B35" s="72">
        <v>3</v>
      </c>
      <c r="C35" s="73">
        <v>0</v>
      </c>
      <c r="D35" s="70">
        <f>C35*2</f>
        <v>0</v>
      </c>
      <c r="E35" s="68" t="s">
        <v>106</v>
      </c>
    </row>
    <row r="36" spans="1:5" ht="24.75" customHeight="1">
      <c r="A36" s="75" t="s">
        <v>105</v>
      </c>
      <c r="B36" s="72"/>
      <c r="C36" s="73">
        <v>0</v>
      </c>
      <c r="D36" s="70">
        <f>IF(C36=0,0,IF(C36&gt;=1,10,0))</f>
        <v>0</v>
      </c>
      <c r="E36" s="68"/>
    </row>
    <row r="37" spans="1:5" ht="17.399999999999999">
      <c r="A37" s="74" t="s">
        <v>104</v>
      </c>
      <c r="B37" s="72">
        <v>6</v>
      </c>
      <c r="C37" s="73">
        <v>0</v>
      </c>
      <c r="D37" s="70">
        <f>IF(C37=0,0,IF(C37=1,3,IF(C37=2,6)))</f>
        <v>0</v>
      </c>
      <c r="E37" s="68" t="s">
        <v>103</v>
      </c>
    </row>
    <row r="38" spans="1:5" ht="17.399999999999999">
      <c r="A38" s="74" t="s">
        <v>102</v>
      </c>
      <c r="B38" s="72">
        <v>10</v>
      </c>
      <c r="C38" s="73">
        <v>0</v>
      </c>
      <c r="D38" s="70">
        <f>C38*5</f>
        <v>0</v>
      </c>
      <c r="E38" s="68" t="s">
        <v>101</v>
      </c>
    </row>
    <row r="39" spans="1:5" ht="17.399999999999999">
      <c r="A39" s="74" t="s">
        <v>100</v>
      </c>
      <c r="B39" s="72">
        <v>10</v>
      </c>
      <c r="C39" s="73">
        <v>0</v>
      </c>
      <c r="D39" s="70">
        <f>C39*10</f>
        <v>0</v>
      </c>
      <c r="E39" s="68" t="s">
        <v>98</v>
      </c>
    </row>
    <row r="40" spans="1:5" ht="17.399999999999999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7.399999999999999" hidden="1">
      <c r="A41" s="72" t="s">
        <v>97</v>
      </c>
      <c r="B41" s="71"/>
      <c r="C41" s="70"/>
      <c r="D41" s="69">
        <f>SUM(D28:D40)</f>
        <v>10</v>
      </c>
      <c r="E41" s="68"/>
    </row>
    <row r="42" spans="1:5" ht="17.399999999999999" hidden="1">
      <c r="A42" s="111" t="s">
        <v>96</v>
      </c>
      <c r="B42" s="112"/>
      <c r="C42" s="113"/>
      <c r="D42" s="67">
        <f>D41+D26+D14</f>
        <v>36</v>
      </c>
    </row>
    <row r="43" spans="1:5" ht="17.399999999999999">
      <c r="A43" s="114" t="s">
        <v>95</v>
      </c>
      <c r="B43" s="115"/>
      <c r="C43" s="115"/>
      <c r="D43" s="66">
        <f>IF(D42&gt;=100, (100*5/100), (D42*5/100))</f>
        <v>1.8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&#10;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9" t="s">
        <v>50</v>
      </c>
      <c r="B1" s="7"/>
      <c r="C1">
        <v>0</v>
      </c>
    </row>
    <row r="2" spans="1:3" ht="13.8">
      <c r="A2" s="9" t="s">
        <v>59</v>
      </c>
      <c r="B2" s="7"/>
      <c r="C2">
        <v>1</v>
      </c>
    </row>
    <row r="3" spans="1:3" ht="13.8">
      <c r="A3" s="10" t="s">
        <v>51</v>
      </c>
      <c r="B3" s="7"/>
      <c r="C3">
        <v>2</v>
      </c>
    </row>
    <row r="4" spans="1:3" ht="13.8">
      <c r="A4" s="10" t="s">
        <v>60</v>
      </c>
      <c r="B4" s="7"/>
      <c r="C4">
        <v>3</v>
      </c>
    </row>
    <row r="5" spans="1:3" ht="14.25" customHeight="1">
      <c r="A5" s="10" t="s">
        <v>66</v>
      </c>
      <c r="B5" s="7"/>
    </row>
    <row r="6" spans="1:3" ht="13.8">
      <c r="A6" s="10" t="s">
        <v>67</v>
      </c>
      <c r="B6" s="7"/>
    </row>
    <row r="7" spans="1:3" ht="13.8">
      <c r="A7" s="10" t="s">
        <v>52</v>
      </c>
      <c r="B7" s="7"/>
    </row>
    <row r="8" spans="1:3" ht="13.8">
      <c r="A8" s="10" t="s">
        <v>53</v>
      </c>
      <c r="B8" s="7"/>
    </row>
    <row r="9" spans="1:3" ht="13.8">
      <c r="A9" s="9" t="s">
        <v>54</v>
      </c>
      <c r="B9" s="7"/>
    </row>
    <row r="10" spans="1:3" ht="13.8">
      <c r="A10" s="10" t="s">
        <v>62</v>
      </c>
      <c r="B10" s="7"/>
    </row>
    <row r="11" spans="1:3" ht="13.8">
      <c r="A11" s="10" t="s">
        <v>61</v>
      </c>
      <c r="B11" s="7"/>
    </row>
    <row r="12" spans="1:3" ht="13.8">
      <c r="A12" s="10" t="s">
        <v>55</v>
      </c>
      <c r="B12" s="7"/>
    </row>
    <row r="13" spans="1:3" ht="13.8">
      <c r="A13" s="10" t="s">
        <v>56</v>
      </c>
      <c r="B13" s="7"/>
    </row>
    <row r="14" spans="1:3" ht="13.8">
      <c r="A14" s="10" t="s">
        <v>57</v>
      </c>
      <c r="B14" s="7"/>
    </row>
    <row r="15" spans="1:3" ht="13.8">
      <c r="A15" s="10" t="s">
        <v>58</v>
      </c>
      <c r="B15" s="7"/>
    </row>
    <row r="16" spans="1:3" ht="13.8">
      <c r="A16" s="52" t="s">
        <v>63</v>
      </c>
    </row>
    <row r="17" spans="1:1">
      <c r="A17" s="16" t="s">
        <v>64</v>
      </c>
    </row>
    <row r="18" spans="1:1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M-D</dc:creator>
  <cp:lastModifiedBy>M-D</cp:lastModifiedBy>
  <dcterms:created xsi:type="dcterms:W3CDTF">2024-05-30T09:44:59Z</dcterms:created>
  <dcterms:modified xsi:type="dcterms:W3CDTF">2024-05-30T09:48:27Z</dcterms:modified>
</cp:coreProperties>
</file>