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13_ncr:1_{D9990944-2081-499C-8E6E-B4F8B699B455}" xr6:coauthVersionLast="47" xr6:coauthVersionMax="47" xr10:uidLastSave="{00000000-0000-0000-0000-000000000000}"/>
  <bookViews>
    <workbookView xWindow="-110" yWindow="490" windowWidth="19420" windowHeight="10420" tabRatio="798" xr2:uid="{00000000-000D-0000-FFFF-FFFF00000000}"/>
  </bookViews>
  <sheets>
    <sheet name="M 10-2022" sheetId="43" r:id="rId1"/>
    <sheet name="M 11-2022" sheetId="40" r:id="rId2"/>
    <sheet name="M 02-2023" sheetId="44" r:id="rId3"/>
    <sheet name="M 03-2023" sheetId="46" r:id="rId4"/>
    <sheet name="Sheet2" sheetId="2" r:id="rId5"/>
    <sheet name="Sheet3" sheetId="3" r:id="rId6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5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2">'M 02-2023'!$A$1:$Q$66</definedName>
    <definedName name="_xlnm.Print_Area" localSheetId="3">'M 03-2023'!$A$1:$Q$66</definedName>
    <definedName name="_xlnm.Print_Area" localSheetId="0">'M 10-2022'!$A$1:$Q$56</definedName>
    <definedName name="_xlnm.Print_Area" localSheetId="1">'M 11-2022'!$A$1:$Q$66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5" i="46" l="1"/>
  <c r="L59" i="46"/>
  <c r="Q56" i="46"/>
  <c r="M56" i="46"/>
  <c r="V42" i="46"/>
  <c r="Q42" i="46"/>
  <c r="M42" i="46"/>
  <c r="H42" i="46"/>
  <c r="D42" i="46"/>
  <c r="H32" i="46"/>
  <c r="Q28" i="46"/>
  <c r="M28" i="46"/>
  <c r="H28" i="46"/>
  <c r="D28" i="46"/>
  <c r="H21" i="46"/>
  <c r="H20" i="46"/>
  <c r="H19" i="46"/>
  <c r="B19" i="46"/>
  <c r="B20" i="46" s="1"/>
  <c r="B21" i="46" s="1"/>
  <c r="Q18" i="46"/>
  <c r="H18" i="46"/>
  <c r="M42" i="40"/>
  <c r="Q42" i="40"/>
  <c r="A65" i="44"/>
  <c r="L59" i="44"/>
  <c r="Q56" i="44"/>
  <c r="M56" i="44"/>
  <c r="V42" i="44"/>
  <c r="Q42" i="44"/>
  <c r="M42" i="44"/>
  <c r="H42" i="44"/>
  <c r="D42" i="44"/>
  <c r="H32" i="44"/>
  <c r="Q28" i="44"/>
  <c r="M28" i="44"/>
  <c r="H28" i="44"/>
  <c r="D28" i="44"/>
  <c r="H21" i="44"/>
  <c r="H20" i="44"/>
  <c r="H19" i="44"/>
  <c r="B19" i="44"/>
  <c r="B20" i="44" s="1"/>
  <c r="B21" i="44" s="1"/>
  <c r="Q18" i="44"/>
  <c r="H18" i="44"/>
  <c r="A52" i="43"/>
  <c r="L46" i="43"/>
  <c r="V43" i="43"/>
  <c r="Q43" i="43"/>
  <c r="M43" i="43"/>
  <c r="H43" i="43"/>
  <c r="D43" i="43"/>
  <c r="H33" i="43"/>
  <c r="Q29" i="43"/>
  <c r="M29" i="43"/>
  <c r="H29" i="43"/>
  <c r="D29" i="43"/>
  <c r="H22" i="43"/>
  <c r="H21" i="43"/>
  <c r="H20" i="43"/>
  <c r="B20" i="43"/>
  <c r="B21" i="43" s="1"/>
  <c r="B22" i="43" s="1"/>
  <c r="Q19" i="43"/>
  <c r="H19" i="43"/>
  <c r="Q28" i="40"/>
  <c r="I45" i="43" l="1"/>
  <c r="L47" i="43"/>
  <c r="I58" i="46"/>
  <c r="L60" i="46"/>
  <c r="B27" i="46"/>
  <c r="B25" i="46"/>
  <c r="B26" i="46"/>
  <c r="B22" i="46"/>
  <c r="A59" i="46"/>
  <c r="A58" i="46"/>
  <c r="I58" i="44"/>
  <c r="B27" i="44"/>
  <c r="B22" i="44"/>
  <c r="B23" i="44" s="1"/>
  <c r="K18" i="44" s="1"/>
  <c r="K19" i="44" s="1"/>
  <c r="K20" i="44" s="1"/>
  <c r="K21" i="44" s="1"/>
  <c r="K27" i="44" s="1"/>
  <c r="B26" i="44"/>
  <c r="L60" i="44"/>
  <c r="A59" i="44"/>
  <c r="B25" i="44"/>
  <c r="A58" i="44"/>
  <c r="B28" i="43"/>
  <c r="B26" i="43"/>
  <c r="B27" i="43"/>
  <c r="B23" i="43"/>
  <c r="A46" i="43"/>
  <c r="A45" i="43"/>
  <c r="D28" i="40"/>
  <c r="B23" i="46" l="1"/>
  <c r="K18" i="46" s="1"/>
  <c r="K19" i="46" s="1"/>
  <c r="K20" i="46" s="1"/>
  <c r="K21" i="46" s="1"/>
  <c r="B24" i="46"/>
  <c r="K26" i="44"/>
  <c r="K22" i="44"/>
  <c r="K24" i="44" s="1"/>
  <c r="K25" i="44"/>
  <c r="B24" i="44"/>
  <c r="K23" i="44"/>
  <c r="B32" i="44" s="1"/>
  <c r="B33" i="44" s="1"/>
  <c r="B34" i="44" s="1"/>
  <c r="B35" i="44" s="1"/>
  <c r="B24" i="43"/>
  <c r="K19" i="43" s="1"/>
  <c r="K20" i="43" s="1"/>
  <c r="K21" i="43" s="1"/>
  <c r="K22" i="43" s="1"/>
  <c r="B25" i="43"/>
  <c r="A65" i="40"/>
  <c r="L59" i="40"/>
  <c r="V42" i="40"/>
  <c r="H42" i="40"/>
  <c r="D42" i="40"/>
  <c r="H32" i="40"/>
  <c r="M28" i="40"/>
  <c r="H28" i="40"/>
  <c r="H21" i="40"/>
  <c r="H20" i="40"/>
  <c r="H19" i="40"/>
  <c r="B19" i="40"/>
  <c r="B20" i="40" s="1"/>
  <c r="B21" i="40" s="1"/>
  <c r="B27" i="40" s="1"/>
  <c r="Q18" i="40"/>
  <c r="H18" i="40"/>
  <c r="K27" i="46" l="1"/>
  <c r="K25" i="46"/>
  <c r="K26" i="46"/>
  <c r="K22" i="46"/>
  <c r="B41" i="44"/>
  <c r="B39" i="44"/>
  <c r="B40" i="44"/>
  <c r="B36" i="44"/>
  <c r="L60" i="40"/>
  <c r="A59" i="40"/>
  <c r="A58" i="40"/>
  <c r="K27" i="43"/>
  <c r="K23" i="43"/>
  <c r="K28" i="43"/>
  <c r="K26" i="43"/>
  <c r="I58" i="40"/>
  <c r="B25" i="40"/>
  <c r="B26" i="40"/>
  <c r="B22" i="40"/>
  <c r="B24" i="40" s="1"/>
  <c r="K23" i="46" l="1"/>
  <c r="B32" i="46" s="1"/>
  <c r="B33" i="46" s="1"/>
  <c r="B34" i="46" s="1"/>
  <c r="B35" i="46" s="1"/>
  <c r="K24" i="46"/>
  <c r="B37" i="44"/>
  <c r="K32" i="44" s="1"/>
  <c r="K33" i="44" s="1"/>
  <c r="K34" i="44" s="1"/>
  <c r="K35" i="44" s="1"/>
  <c r="B38" i="44"/>
  <c r="K25" i="43"/>
  <c r="K24" i="43"/>
  <c r="B33" i="43" s="1"/>
  <c r="B34" i="43" s="1"/>
  <c r="B35" i="43" s="1"/>
  <c r="B36" i="43" s="1"/>
  <c r="B23" i="40"/>
  <c r="K18" i="40" s="1"/>
  <c r="K19" i="40" s="1"/>
  <c r="K20" i="40" s="1"/>
  <c r="K21" i="40" s="1"/>
  <c r="K27" i="40" s="1"/>
  <c r="I3" i="2"/>
  <c r="I4" i="2"/>
  <c r="I5" i="2"/>
  <c r="I6" i="2"/>
  <c r="J3" i="2"/>
  <c r="I7" i="2"/>
  <c r="J4" i="2"/>
  <c r="I8" i="2"/>
  <c r="J5" i="2"/>
  <c r="J6" i="2"/>
  <c r="J7" i="2"/>
  <c r="K3" i="2"/>
  <c r="J8" i="2"/>
  <c r="K4" i="2"/>
  <c r="K5" i="2"/>
  <c r="K6" i="2"/>
  <c r="K7" i="2"/>
  <c r="L3" i="2"/>
  <c r="K8" i="2"/>
  <c r="L4" i="2"/>
  <c r="L5" i="2"/>
  <c r="L6" i="2"/>
  <c r="L8" i="2"/>
  <c r="L7" i="2"/>
  <c r="B41" i="46" l="1"/>
  <c r="B39" i="46"/>
  <c r="B40" i="46"/>
  <c r="B36" i="46"/>
  <c r="K41" i="44"/>
  <c r="K39" i="44"/>
  <c r="K36" i="44"/>
  <c r="B41" i="43"/>
  <c r="B42" i="43"/>
  <c r="B37" i="43"/>
  <c r="B40" i="43"/>
  <c r="K25" i="40"/>
  <c r="K26" i="40"/>
  <c r="K22" i="40"/>
  <c r="K24" i="40" s="1"/>
  <c r="B37" i="46" l="1"/>
  <c r="K32" i="46" s="1"/>
  <c r="K33" i="46" s="1"/>
  <c r="K34" i="46" s="1"/>
  <c r="K35" i="46" s="1"/>
  <c r="B38" i="46"/>
  <c r="K40" i="44"/>
  <c r="K38" i="44"/>
  <c r="K37" i="44"/>
  <c r="K46" i="44" s="1"/>
  <c r="K47" i="44" s="1"/>
  <c r="K48" i="44" s="1"/>
  <c r="K49" i="44" s="1"/>
  <c r="B39" i="43"/>
  <c r="B38" i="43"/>
  <c r="K33" i="43" s="1"/>
  <c r="K34" i="43" s="1"/>
  <c r="K35" i="43" s="1"/>
  <c r="K36" i="43" s="1"/>
  <c r="K23" i="40"/>
  <c r="B32" i="40" s="1"/>
  <c r="B33" i="40" s="1"/>
  <c r="K36" i="46" l="1"/>
  <c r="K41" i="46"/>
  <c r="K39" i="46"/>
  <c r="K55" i="44"/>
  <c r="K50" i="44"/>
  <c r="K53" i="44"/>
  <c r="B34" i="40"/>
  <c r="B35" i="40" s="1"/>
  <c r="B41" i="40" s="1"/>
  <c r="K39" i="43"/>
  <c r="K37" i="43"/>
  <c r="K40" i="46" l="1"/>
  <c r="K38" i="46"/>
  <c r="K37" i="46"/>
  <c r="K46" i="46" s="1"/>
  <c r="K47" i="46" s="1"/>
  <c r="K48" i="46" s="1"/>
  <c r="K49" i="46" s="1"/>
  <c r="K51" i="44"/>
  <c r="K54" i="44"/>
  <c r="K52" i="44"/>
  <c r="B36" i="40"/>
  <c r="B38" i="40" s="1"/>
  <c r="B40" i="40"/>
  <c r="B39" i="40"/>
  <c r="K38" i="43"/>
  <c r="K41" i="43"/>
  <c r="K55" i="46" l="1"/>
  <c r="K53" i="46"/>
  <c r="K50" i="46"/>
  <c r="B37" i="40"/>
  <c r="K32" i="40" s="1"/>
  <c r="K33" i="40"/>
  <c r="K34" i="40" s="1"/>
  <c r="K35" i="40" s="1"/>
  <c r="K41" i="40" s="1"/>
  <c r="K51" i="46" l="1"/>
  <c r="K54" i="46"/>
  <c r="K52" i="46"/>
  <c r="K36" i="40"/>
  <c r="K38" i="40" s="1"/>
  <c r="K39" i="40"/>
  <c r="K37" i="40"/>
  <c r="K46" i="40" s="1"/>
  <c r="K47" i="40" s="1"/>
  <c r="K48" i="40" s="1"/>
  <c r="K49" i="40" s="1"/>
  <c r="K55" i="40" s="1"/>
  <c r="K40" i="40"/>
  <c r="K50" i="40" l="1"/>
  <c r="K52" i="40" s="1"/>
  <c r="K53" i="40"/>
  <c r="K54" i="40"/>
  <c r="K51" i="40" l="1"/>
</calcChain>
</file>

<file path=xl/sharedStrings.xml><?xml version="1.0" encoding="utf-8"?>
<sst xmlns="http://schemas.openxmlformats.org/spreadsheetml/2006/main" count="523" uniqueCount="73">
  <si>
    <t>سەرۆکایەتی زانکۆی سەڵاحەددین / هەولێر</t>
  </si>
  <si>
    <t>کۆلێژی :  زانست</t>
  </si>
  <si>
    <t xml:space="preserve">بەشی  :   ماتماتیك 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</si>
  <si>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</si>
  <si>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</si>
  <si>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</si>
  <si>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</si>
  <si>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</si>
  <si>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</si>
  <si>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</si>
  <si>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</si>
  <si>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</si>
  <si>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</si>
  <si>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</si>
  <si>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</si>
  <si>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</si>
  <si>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</si>
  <si>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</si>
  <si>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</si>
  <si>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</si>
  <si>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</si>
  <si>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</si>
  <si>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</si>
  <si>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</si>
  <si>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</si>
  <si>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</si>
  <si>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</si>
  <si>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</si>
  <si>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</si>
  <si>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</si>
  <si>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</si>
  <si>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</si>
  <si>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</si>
  <si>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</si>
  <si>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</si>
  <si>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</si>
  <si>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</si>
  <si>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</si>
  <si>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</si>
  <si>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</si>
  <si>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</si>
  <si>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</si>
  <si>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</si>
  <si>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</si>
  <si>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</si>
  <si>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</si>
  <si>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</si>
  <si>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</si>
  <si>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</si>
  <si>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</si>
  <si>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</si>
  <si>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</si>
  <si>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</si>
  <si>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</si>
  <si>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</si>
  <si>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</si>
  <si>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</si>
  <si>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</si>
  <si>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 د.ابراهيم عثمان حمد</t>
  </si>
  <si>
    <t xml:space="preserve">پرۆژەی
توێژینەوە </t>
  </si>
  <si>
    <t>جيمن محمد قادر</t>
  </si>
  <si>
    <t>Ph.D. Studant Supervising</t>
  </si>
  <si>
    <t>Geometry 2M</t>
  </si>
  <si>
    <t>ل.ز+ تەمەن</t>
  </si>
  <si>
    <t>Research project 4th</t>
  </si>
  <si>
    <t xml:space="preserve">د. هێرش عمر عبداللە </t>
  </si>
  <si>
    <t>=5+1.5x3+2.0 x0+3.0 x0</t>
  </si>
  <si>
    <t>نرخی کاتژمێرێك:</t>
  </si>
  <si>
    <t xml:space="preserve">بەشی  : ماتماتیك </t>
  </si>
  <si>
    <t>کۆلێژی : زانست</t>
  </si>
  <si>
    <t xml:space="preserve">د. کارزان احمد پیرداود </t>
  </si>
  <si>
    <t>هەفتەی پێنجەم</t>
  </si>
  <si>
    <t xml:space="preserve">Geometry 2M(tut)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</si>
</sst>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5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Arial Narrow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3" tint="-0.499984740745262"/>
      <name val="Calibri"/>
      <family val="2"/>
    </font>
    <font>
      <b/>
      <sz val="12"/>
      <color theme="5" tint="-0.499984740745262"/>
      <name val="Calibri"/>
      <family val="2"/>
    </font>
    <font>
      <b/>
      <sz val="12"/>
      <color theme="3" tint="-0.499984740745262"/>
      <name val="Calibri"/>
      <family val="2"/>
      <scheme val="minor"/>
    </font>
    <font>
      <b/>
      <sz val="10"/>
      <color rgb="FF0000FF"/>
      <name val="Segoe UI Semilight"/>
      <family val="2"/>
    </font>
    <font>
      <b/>
      <sz val="10"/>
      <color rgb="FF7030A0"/>
      <name val="Candara"/>
      <family val="2"/>
    </font>
    <font>
      <b/>
      <sz val="11"/>
      <color rgb="FF002060"/>
      <name val="Candara"/>
      <family val="2"/>
    </font>
    <font>
      <b/>
      <sz val="10"/>
      <color rgb="FF000000"/>
      <name val="Segoe UI Semilight"/>
      <family val="2"/>
    </font>
    <font>
      <b/>
      <sz val="11"/>
      <color rgb="FF000000"/>
      <name val="Arial Narrow"/>
      <family val="2"/>
    </font>
    <font>
      <b/>
      <sz val="10"/>
      <color rgb="FF0000FF"/>
      <name val="Segoe UI Semilight"/>
    </font>
    <font>
      <b/>
      <sz val="10"/>
      <name val="Segoe UI Semilight"/>
    </font>
    <font>
      <b/>
      <sz val="11"/>
      <color rgb="FF008000"/>
      <name val="Arial Narrow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FF"/>
      <name val="Calibri"/>
      <family val="2"/>
    </font>
    <font>
      <b/>
      <sz val="12"/>
      <color rgb="FF000099"/>
      <name val="Calibri"/>
      <family val="2"/>
    </font>
    <font>
      <sz val="12"/>
      <color theme="1"/>
      <name val="Calibri"/>
      <family val="2"/>
    </font>
    <font>
      <b/>
      <sz val="12"/>
      <color rgb="FF0070C0"/>
      <name val="Calibri"/>
      <family val="2"/>
    </font>
    <font>
      <b/>
      <sz val="12"/>
      <color rgb="FF7030A0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rgb="FF0000FF"/>
      <name val="Calibri"/>
      <family val="2"/>
    </font>
    <font>
      <b/>
      <sz val="10"/>
      <color rgb="FF7030A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2060"/>
      <name val="Calibri"/>
      <family val="2"/>
    </font>
    <font>
      <b/>
      <sz val="10"/>
      <name val="Calibri"/>
      <family val="2"/>
    </font>
    <font>
      <b/>
      <sz val="11"/>
      <color rgb="FF008000"/>
      <name val="Calibri"/>
      <family val="2"/>
    </font>
    <font>
      <b/>
      <sz val="11"/>
      <color rgb="FF000000"/>
      <name val="Calibri"/>
      <family val="2"/>
    </font>
    <font>
      <b/>
      <sz val="11"/>
      <color rgb="FF000099"/>
      <name val="Calibri"/>
      <family val="2"/>
    </font>
    <font>
      <sz val="9"/>
      <color theme="1"/>
      <name val="Calibri"/>
      <family val="2"/>
    </font>
    <font>
      <b/>
      <sz val="10.5"/>
      <color theme="1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right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vertical="center" readingOrder="1"/>
      <protection locked="0"/>
    </xf>
    <xf numFmtId="0" fontId="22" fillId="0" borderId="10" xfId="0" applyFont="1" applyBorder="1" applyAlignment="1" applyProtection="1">
      <alignment vertical="center" readingOrder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 vertical="center"/>
      <protection locked="0"/>
    </xf>
    <xf numFmtId="1" fontId="36" fillId="0" borderId="0" xfId="0" applyNumberFormat="1" applyFont="1" applyAlignment="1" applyProtection="1">
      <alignment horizontal="center" vertical="center"/>
      <protection locked="0"/>
    </xf>
    <xf numFmtId="1" fontId="33" fillId="2" borderId="0" xfId="0" applyNumberFormat="1" applyFont="1" applyFill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0" borderId="6" xfId="0" applyFont="1" applyBorder="1" applyAlignment="1" applyProtection="1">
      <alignment horizontal="center" vertical="center" wrapText="1"/>
      <protection locked="0"/>
    </xf>
    <xf numFmtId="1" fontId="38" fillId="0" borderId="4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1" fontId="38" fillId="0" borderId="0" xfId="0" applyNumberFormat="1" applyFont="1" applyAlignment="1" applyProtection="1">
      <alignment horizontal="center" vertical="center"/>
      <protection locked="0"/>
    </xf>
    <xf numFmtId="164" fontId="38" fillId="0" borderId="0" xfId="0" applyNumberFormat="1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right"/>
      <protection locked="0"/>
    </xf>
    <xf numFmtId="0" fontId="32" fillId="0" borderId="0" xfId="0" applyFont="1" applyAlignment="1" applyProtection="1">
      <alignment vertical="center"/>
      <protection locked="0"/>
    </xf>
    <xf numFmtId="2" fontId="32" fillId="0" borderId="0" xfId="0" applyNumberFormat="1" applyFont="1" applyAlignment="1" applyProtection="1">
      <alignment horizontal="center" vertical="center" readingOrder="2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vertical="center" readingOrder="1"/>
    </xf>
    <xf numFmtId="0" fontId="32" fillId="0" borderId="0" xfId="0" applyFont="1" applyAlignment="1">
      <alignment horizontal="center" vertical="center" readingOrder="1"/>
    </xf>
    <xf numFmtId="0" fontId="35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31" fillId="0" borderId="0" xfId="0" applyFont="1" applyAlignment="1" applyProtection="1">
      <alignment horizontal="center"/>
      <protection locked="0"/>
    </xf>
    <xf numFmtId="0" fontId="30" fillId="3" borderId="28" xfId="0" applyFont="1" applyFill="1" applyBorder="1" applyAlignment="1" applyProtection="1">
      <alignment horizontal="center" vertical="center"/>
      <protection locked="0"/>
    </xf>
    <xf numFmtId="14" fontId="40" fillId="4" borderId="37" xfId="0" applyNumberFormat="1" applyFont="1" applyFill="1" applyBorder="1" applyAlignment="1" applyProtection="1">
      <alignment horizontal="center" vertical="center"/>
      <protection locked="0"/>
    </xf>
    <xf numFmtId="14" fontId="40" fillId="4" borderId="18" xfId="0" applyNumberFormat="1" applyFont="1" applyFill="1" applyBorder="1" applyAlignment="1" applyProtection="1">
      <alignment horizontal="center" vertical="center"/>
      <protection locked="0"/>
    </xf>
    <xf numFmtId="14" fontId="40" fillId="4" borderId="4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164" fontId="30" fillId="0" borderId="13" xfId="0" applyNumberFormat="1" applyFont="1" applyBorder="1" applyAlignment="1" applyProtection="1">
      <alignment horizontal="center" vertical="center"/>
      <protection locked="0"/>
    </xf>
    <xf numFmtId="2" fontId="32" fillId="0" borderId="28" xfId="0" applyNumberFormat="1" applyFont="1" applyBorder="1" applyAlignment="1" applyProtection="1">
      <alignment horizontal="center" vertical="center" readingOrder="2"/>
      <protection locked="0"/>
    </xf>
    <xf numFmtId="0" fontId="30" fillId="3" borderId="38" xfId="0" applyFont="1" applyFill="1" applyBorder="1" applyAlignment="1" applyProtection="1">
      <alignment horizontal="right" vertical="center"/>
      <protection locked="0"/>
    </xf>
    <xf numFmtId="0" fontId="30" fillId="3" borderId="24" xfId="0" applyFont="1" applyFill="1" applyBorder="1" applyAlignment="1" applyProtection="1">
      <alignment horizontal="right"/>
      <protection locked="0"/>
    </xf>
    <xf numFmtId="0" fontId="30" fillId="3" borderId="24" xfId="0" applyFont="1" applyFill="1" applyBorder="1" applyAlignment="1" applyProtection="1">
      <alignment horizontal="right" vertical="center"/>
      <protection locked="0"/>
    </xf>
    <xf numFmtId="0" fontId="30" fillId="3" borderId="25" xfId="0" applyFont="1" applyFill="1" applyBorder="1" applyAlignment="1" applyProtection="1">
      <alignment horizontal="right" vertical="center"/>
      <protection locked="0"/>
    </xf>
    <xf numFmtId="0" fontId="40" fillId="3" borderId="2" xfId="0" applyFont="1" applyFill="1" applyBorder="1" applyAlignment="1" applyProtection="1">
      <alignment horizontal="right" vertical="center"/>
      <protection locked="0"/>
    </xf>
    <xf numFmtId="0" fontId="40" fillId="3" borderId="2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14" fontId="6" fillId="3" borderId="39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14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6" fillId="4" borderId="36" xfId="0" applyNumberFormat="1" applyFont="1" applyFill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 readingOrder="1"/>
      <protection locked="0"/>
    </xf>
    <xf numFmtId="0" fontId="22" fillId="0" borderId="26" xfId="0" applyFont="1" applyBorder="1" applyAlignment="1" applyProtection="1">
      <alignment horizontal="center" vertical="center" readingOrder="1"/>
      <protection locked="0"/>
    </xf>
    <xf numFmtId="0" fontId="22" fillId="0" borderId="10" xfId="0" applyFont="1" applyBorder="1" applyAlignment="1" applyProtection="1">
      <alignment horizontal="center" vertical="center" readingOrder="1"/>
      <protection locked="0"/>
    </xf>
    <xf numFmtId="0" fontId="23" fillId="0" borderId="20" xfId="0" applyFont="1" applyBorder="1" applyAlignment="1" applyProtection="1">
      <alignment horizontal="center" vertical="center" wrapText="1" readingOrder="1"/>
      <protection locked="0"/>
    </xf>
    <xf numFmtId="0" fontId="23" fillId="0" borderId="26" xfId="0" applyFont="1" applyBorder="1" applyAlignment="1" applyProtection="1">
      <alignment horizontal="center" vertical="center" wrapText="1" readingOrder="1"/>
      <protection locked="0"/>
    </xf>
    <xf numFmtId="0" fontId="23" fillId="0" borderId="10" xfId="0" applyFont="1" applyBorder="1" applyAlignment="1" applyProtection="1">
      <alignment horizontal="center" vertical="center" wrapText="1" readingOrder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 readingOrder="1"/>
      <protection locked="0"/>
    </xf>
    <xf numFmtId="0" fontId="15" fillId="0" borderId="26" xfId="0" applyFont="1" applyBorder="1" applyAlignment="1" applyProtection="1">
      <alignment horizontal="center" vertical="center" readingOrder="1"/>
      <protection locked="0"/>
    </xf>
    <xf numFmtId="0" fontId="15" fillId="0" borderId="10" xfId="0" applyFont="1" applyBorder="1" applyAlignment="1" applyProtection="1">
      <alignment horizontal="center" vertical="center" readingOrder="1"/>
      <protection locked="0"/>
    </xf>
    <xf numFmtId="0" fontId="28" fillId="0" borderId="23" xfId="0" applyFont="1" applyBorder="1" applyAlignment="1" applyProtection="1">
      <alignment horizontal="center" vertical="center" readingOrder="1"/>
      <protection locked="0"/>
    </xf>
    <xf numFmtId="0" fontId="17" fillId="0" borderId="20" xfId="0" applyFont="1" applyBorder="1" applyAlignment="1" applyProtection="1">
      <alignment vertical="center" wrapText="1" readingOrder="1"/>
      <protection locked="0"/>
    </xf>
    <xf numFmtId="0" fontId="17" fillId="0" borderId="26" xfId="0" applyFont="1" applyBorder="1" applyAlignment="1" applyProtection="1">
      <alignment vertical="center" wrapText="1" readingOrder="1"/>
      <protection locked="0"/>
    </xf>
    <xf numFmtId="0" fontId="29" fillId="0" borderId="20" xfId="0" applyFont="1" applyBorder="1" applyAlignment="1" applyProtection="1">
      <alignment horizontal="center" vertical="center" readingOrder="1"/>
      <protection locked="0"/>
    </xf>
    <xf numFmtId="0" fontId="29" fillId="0" borderId="26" xfId="0" applyFont="1" applyBorder="1" applyAlignment="1" applyProtection="1">
      <alignment horizontal="center" vertical="center" readingOrder="1"/>
      <protection locked="0"/>
    </xf>
    <xf numFmtId="0" fontId="29" fillId="0" borderId="10" xfId="0" applyFont="1" applyBorder="1" applyAlignment="1" applyProtection="1">
      <alignment horizontal="center" vertical="center" readingOrder="1"/>
      <protection locked="0"/>
    </xf>
    <xf numFmtId="0" fontId="27" fillId="0" borderId="23" xfId="0" applyFont="1" applyBorder="1" applyAlignment="1" applyProtection="1">
      <alignment horizontal="center" vertical="center" wrapText="1" readingOrder="1"/>
      <protection locked="0"/>
    </xf>
    <xf numFmtId="0" fontId="25" fillId="0" borderId="26" xfId="0" applyFont="1" applyBorder="1" applyAlignment="1" applyProtection="1">
      <alignment horizontal="center" vertical="center" wrapText="1" readingOrder="1"/>
      <protection locked="0"/>
    </xf>
    <xf numFmtId="0" fontId="25" fillId="0" borderId="10" xfId="0" applyFont="1" applyBorder="1" applyAlignment="1" applyProtection="1">
      <alignment horizontal="center" vertical="center" wrapText="1" readingOrder="1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 readingOrder="1"/>
      <protection locked="0"/>
    </xf>
    <xf numFmtId="0" fontId="26" fillId="0" borderId="12" xfId="0" applyFont="1" applyBorder="1" applyAlignment="1" applyProtection="1">
      <alignment horizontal="center" vertical="center" readingOrder="1"/>
      <protection locked="0"/>
    </xf>
    <xf numFmtId="0" fontId="26" fillId="0" borderId="34" xfId="0" applyFont="1" applyBorder="1" applyAlignment="1" applyProtection="1">
      <alignment horizontal="center" vertical="center" readingOrder="1"/>
      <protection locked="0"/>
    </xf>
    <xf numFmtId="0" fontId="26" fillId="0" borderId="22" xfId="0" applyFont="1" applyBorder="1" applyAlignment="1" applyProtection="1">
      <alignment horizontal="center" vertical="center" readingOrder="1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41" xfId="0" applyNumberFormat="1" applyFont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 applyProtection="1">
      <alignment horizontal="center" vertical="center"/>
      <protection locked="0"/>
    </xf>
    <xf numFmtId="1" fontId="10" fillId="0" borderId="12" xfId="0" applyNumberFormat="1" applyFont="1" applyBorder="1" applyAlignment="1" applyProtection="1">
      <alignment horizontal="center" vertical="center"/>
      <protection locked="0"/>
    </xf>
    <xf numFmtId="1" fontId="10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" fontId="16" fillId="0" borderId="23" xfId="0" applyNumberFormat="1" applyFont="1" applyBorder="1" applyAlignment="1" applyProtection="1">
      <alignment horizontal="center" vertical="center" readingOrder="1"/>
      <protection locked="0"/>
    </xf>
    <xf numFmtId="1" fontId="16" fillId="0" borderId="21" xfId="0" applyNumberFormat="1" applyFont="1" applyBorder="1" applyAlignment="1" applyProtection="1">
      <alignment horizontal="center" vertical="center" readingOrder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right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40" fillId="0" borderId="11" xfId="0" applyFont="1" applyBorder="1" applyAlignment="1" applyProtection="1">
      <alignment horizontal="center" vertical="center"/>
      <protection locked="0"/>
    </xf>
    <xf numFmtId="0" fontId="40" fillId="0" borderId="12" xfId="0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center" vertical="center"/>
      <protection locked="0"/>
    </xf>
    <xf numFmtId="1" fontId="38" fillId="0" borderId="11" xfId="0" applyNumberFormat="1" applyFont="1" applyBorder="1" applyAlignment="1" applyProtection="1">
      <alignment horizontal="center" vertical="center"/>
      <protection locked="0"/>
    </xf>
    <xf numFmtId="1" fontId="38" fillId="0" borderId="12" xfId="0" applyNumberFormat="1" applyFont="1" applyBorder="1" applyAlignment="1" applyProtection="1">
      <alignment horizontal="center" vertical="center"/>
      <protection locked="0"/>
    </xf>
    <xf numFmtId="1" fontId="38" fillId="0" borderId="22" xfId="0" applyNumberFormat="1" applyFont="1" applyBorder="1" applyAlignment="1" applyProtection="1">
      <alignment horizontal="center" vertical="center"/>
      <protection locked="0"/>
    </xf>
    <xf numFmtId="165" fontId="51" fillId="0" borderId="20" xfId="0" applyNumberFormat="1" applyFont="1" applyBorder="1" applyAlignment="1" applyProtection="1">
      <alignment horizontal="center" vertical="center"/>
      <protection locked="0"/>
    </xf>
    <xf numFmtId="165" fontId="51" fillId="0" borderId="21" xfId="0" applyNumberFormat="1" applyFont="1" applyBorder="1" applyAlignment="1" applyProtection="1">
      <alignment horizontal="center" vertical="center"/>
      <protection locked="0"/>
    </xf>
    <xf numFmtId="1" fontId="30" fillId="4" borderId="23" xfId="0" applyNumberFormat="1" applyFont="1" applyFill="1" applyBorder="1" applyAlignment="1" applyProtection="1">
      <alignment horizontal="center" vertical="center"/>
      <protection locked="0"/>
    </xf>
    <xf numFmtId="1" fontId="30" fillId="4" borderId="10" xfId="0" applyNumberFormat="1" applyFont="1" applyFill="1" applyBorder="1" applyAlignment="1" applyProtection="1">
      <alignment horizontal="center" vertical="center"/>
      <protection locked="0"/>
    </xf>
    <xf numFmtId="1" fontId="38" fillId="0" borderId="41" xfId="0" applyNumberFormat="1" applyFont="1" applyBorder="1" applyAlignment="1" applyProtection="1">
      <alignment horizontal="center" vertical="center"/>
      <protection locked="0"/>
    </xf>
    <xf numFmtId="1" fontId="38" fillId="0" borderId="42" xfId="0" applyNumberFormat="1" applyFont="1" applyBorder="1" applyAlignment="1" applyProtection="1">
      <alignment horizontal="center" vertical="center"/>
      <protection locked="0"/>
    </xf>
    <xf numFmtId="1" fontId="38" fillId="0" borderId="20" xfId="0" applyNumberFormat="1" applyFont="1" applyBorder="1" applyAlignment="1" applyProtection="1">
      <alignment horizontal="center" vertical="center"/>
      <protection locked="0"/>
    </xf>
    <xf numFmtId="1" fontId="38" fillId="0" borderId="10" xfId="0" applyNumberFormat="1" applyFont="1" applyBorder="1" applyAlignment="1" applyProtection="1">
      <alignment horizontal="center" vertical="center"/>
      <protection locked="0"/>
    </xf>
    <xf numFmtId="1" fontId="30" fillId="0" borderId="23" xfId="0" applyNumberFormat="1" applyFont="1" applyBorder="1" applyAlignment="1" applyProtection="1">
      <alignment horizontal="center" vertical="center"/>
      <protection locked="0"/>
    </xf>
    <xf numFmtId="1" fontId="30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readingOrder="1"/>
    </xf>
    <xf numFmtId="0" fontId="5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 applyProtection="1">
      <alignment horizontal="right" vertical="center"/>
      <protection locked="0"/>
    </xf>
    <xf numFmtId="0" fontId="32" fillId="0" borderId="14" xfId="0" applyFont="1" applyBorder="1" applyAlignment="1" applyProtection="1">
      <alignment horizontal="right" vertical="center"/>
      <protection locked="0"/>
    </xf>
    <xf numFmtId="0" fontId="32" fillId="0" borderId="15" xfId="0" applyFont="1" applyBorder="1" applyAlignment="1" applyProtection="1">
      <alignment horizontal="right" vertical="center"/>
      <protection locked="0"/>
    </xf>
    <xf numFmtId="0" fontId="32" fillId="0" borderId="16" xfId="0" applyFont="1" applyBorder="1" applyAlignment="1" applyProtection="1">
      <alignment horizontal="right" vertical="center"/>
      <protection locked="0"/>
    </xf>
    <xf numFmtId="0" fontId="50" fillId="0" borderId="28" xfId="0" applyFont="1" applyBorder="1" applyAlignment="1" applyProtection="1">
      <alignment horizontal="center" vertical="center"/>
      <protection locked="0"/>
    </xf>
    <xf numFmtId="0" fontId="53" fillId="0" borderId="28" xfId="0" applyFont="1" applyBorder="1" applyAlignment="1" applyProtection="1">
      <alignment horizontal="center" vertical="center"/>
      <protection locked="0"/>
    </xf>
    <xf numFmtId="0" fontId="32" fillId="3" borderId="7" xfId="0" applyFont="1" applyFill="1" applyBorder="1" applyAlignment="1" applyProtection="1">
      <alignment horizontal="center" vertical="center"/>
      <protection locked="0"/>
    </xf>
    <xf numFmtId="0" fontId="32" fillId="3" borderId="17" xfId="0" applyFont="1" applyFill="1" applyBorder="1" applyAlignment="1" applyProtection="1">
      <alignment horizontal="center" vertical="center"/>
      <protection locked="0"/>
    </xf>
    <xf numFmtId="0" fontId="32" fillId="3" borderId="8" xfId="0" applyFont="1" applyFill="1" applyBorder="1" applyAlignment="1" applyProtection="1">
      <alignment horizontal="center" vertical="center"/>
      <protection locked="0"/>
    </xf>
    <xf numFmtId="0" fontId="32" fillId="3" borderId="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Border="1" applyAlignment="1" applyProtection="1">
      <alignment horizontal="center" vertical="center"/>
      <protection locked="0"/>
    </xf>
    <xf numFmtId="0" fontId="39" fillId="0" borderId="19" xfId="0" applyFont="1" applyBorder="1" applyAlignment="1" applyProtection="1">
      <alignment horizontal="center" vertical="center"/>
      <protection locked="0"/>
    </xf>
    <xf numFmtId="0" fontId="39" fillId="0" borderId="36" xfId="0" applyFont="1" applyBorder="1" applyAlignment="1" applyProtection="1">
      <alignment horizontal="center" vertical="center" wrapText="1"/>
      <protection locked="0"/>
    </xf>
    <xf numFmtId="0" fontId="39" fillId="0" borderId="37" xfId="0" applyFont="1" applyBorder="1" applyAlignment="1" applyProtection="1">
      <alignment horizontal="center" vertical="center" wrapText="1"/>
      <protection locked="0"/>
    </xf>
    <xf numFmtId="0" fontId="39" fillId="0" borderId="18" xfId="0" applyFont="1" applyBorder="1" applyAlignment="1" applyProtection="1">
      <alignment horizontal="center" vertical="center" wrapText="1"/>
      <protection locked="0"/>
    </xf>
    <xf numFmtId="1" fontId="38" fillId="4" borderId="20" xfId="0" applyNumberFormat="1" applyFont="1" applyFill="1" applyBorder="1" applyAlignment="1" applyProtection="1">
      <alignment horizontal="center" vertical="center"/>
      <protection locked="0"/>
    </xf>
    <xf numFmtId="1" fontId="38" fillId="4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center" vertical="center" readingOrder="1"/>
      <protection locked="0"/>
    </xf>
    <xf numFmtId="0" fontId="49" fillId="0" borderId="12" xfId="0" applyFont="1" applyBorder="1" applyAlignment="1" applyProtection="1">
      <alignment horizontal="center" vertical="center" readingOrder="1"/>
      <protection locked="0"/>
    </xf>
    <xf numFmtId="0" fontId="49" fillId="0" borderId="22" xfId="0" applyFont="1" applyBorder="1" applyAlignment="1" applyProtection="1">
      <alignment horizontal="center" vertical="center" readingOrder="1"/>
      <protection locked="0"/>
    </xf>
    <xf numFmtId="0" fontId="49" fillId="0" borderId="11" xfId="0" applyFont="1" applyBorder="1" applyAlignment="1" applyProtection="1">
      <alignment horizontal="center" vertical="center" readingOrder="1"/>
      <protection locked="0"/>
    </xf>
    <xf numFmtId="0" fontId="30" fillId="0" borderId="39" xfId="0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center" vertical="center"/>
      <protection locked="0"/>
    </xf>
    <xf numFmtId="0" fontId="50" fillId="0" borderId="39" xfId="0" applyFont="1" applyBorder="1" applyAlignment="1" applyProtection="1">
      <alignment horizontal="center" vertical="center"/>
      <protection locked="0"/>
    </xf>
    <xf numFmtId="0" fontId="50" fillId="0" borderId="15" xfId="0" applyFont="1" applyBorder="1" applyAlignment="1" applyProtection="1">
      <alignment horizontal="center" vertical="center"/>
      <protection locked="0"/>
    </xf>
    <xf numFmtId="0" fontId="50" fillId="0" borderId="16" xfId="0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47" fillId="0" borderId="23" xfId="0" applyFont="1" applyBorder="1" applyAlignment="1" applyProtection="1">
      <alignment horizontal="center" vertical="center" readingOrder="1"/>
      <protection locked="0"/>
    </xf>
    <xf numFmtId="0" fontId="41" fillId="0" borderId="10" xfId="0" applyFont="1" applyBorder="1" applyAlignment="1" applyProtection="1">
      <alignment horizontal="center" vertical="center" readingOrder="1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48" fillId="0" borderId="20" xfId="0" applyFont="1" applyBorder="1" applyAlignment="1" applyProtection="1">
      <alignment horizontal="center" vertical="center" readingOrder="1"/>
      <protection locked="0"/>
    </xf>
    <xf numFmtId="0" fontId="48" fillId="0" borderId="26" xfId="0" applyFont="1" applyBorder="1" applyAlignment="1" applyProtection="1">
      <alignment horizontal="center" vertical="center" readingOrder="1"/>
      <protection locked="0"/>
    </xf>
    <xf numFmtId="0" fontId="48" fillId="0" borderId="10" xfId="0" applyFont="1" applyBorder="1" applyAlignment="1" applyProtection="1">
      <alignment horizontal="center" vertical="center" readingOrder="1"/>
      <protection locked="0"/>
    </xf>
    <xf numFmtId="0" fontId="32" fillId="0" borderId="20" xfId="0" applyFont="1" applyBorder="1" applyAlignment="1" applyProtection="1">
      <alignment vertical="center" wrapText="1" readingOrder="1"/>
      <protection locked="0"/>
    </xf>
    <xf numFmtId="0" fontId="32" fillId="0" borderId="26" xfId="0" applyFont="1" applyBorder="1" applyAlignment="1" applyProtection="1">
      <alignment vertical="center" wrapText="1" readingOrder="1"/>
      <protection locked="0"/>
    </xf>
    <xf numFmtId="0" fontId="41" fillId="0" borderId="23" xfId="0" applyFont="1" applyBorder="1" applyAlignment="1" applyProtection="1">
      <alignment horizontal="center" vertical="center" wrapText="1" readingOrder="1"/>
      <protection locked="0"/>
    </xf>
    <xf numFmtId="0" fontId="45" fillId="0" borderId="26" xfId="0" applyFont="1" applyBorder="1" applyAlignment="1" applyProtection="1">
      <alignment horizontal="center" vertical="center" wrapText="1" readingOrder="1"/>
      <protection locked="0"/>
    </xf>
    <xf numFmtId="0" fontId="45" fillId="0" borderId="10" xfId="0" applyFont="1" applyBorder="1" applyAlignment="1" applyProtection="1">
      <alignment horizontal="center" vertical="center" wrapText="1" readingOrder="1"/>
      <protection locked="0"/>
    </xf>
    <xf numFmtId="0" fontId="46" fillId="0" borderId="26" xfId="0" applyFont="1" applyBorder="1" applyAlignment="1" applyProtection="1">
      <alignment horizontal="center" vertical="center" wrapText="1"/>
      <protection locked="0"/>
    </xf>
    <xf numFmtId="0" fontId="46" fillId="0" borderId="10" xfId="0" applyFont="1" applyBorder="1" applyAlignment="1" applyProtection="1">
      <alignment horizontal="center" vertical="center" wrapText="1"/>
      <protection locked="0"/>
    </xf>
    <xf numFmtId="0" fontId="41" fillId="0" borderId="20" xfId="0" applyFont="1" applyBorder="1" applyAlignment="1" applyProtection="1">
      <alignment horizontal="center" vertical="center" readingOrder="1"/>
      <protection locked="0"/>
    </xf>
    <xf numFmtId="0" fontId="42" fillId="0" borderId="20" xfId="0" applyFont="1" applyBorder="1" applyAlignment="1" applyProtection="1">
      <alignment horizontal="center" vertical="center" wrapText="1" readingOrder="1"/>
      <protection locked="0"/>
    </xf>
    <xf numFmtId="0" fontId="42" fillId="0" borderId="10" xfId="0" applyFont="1" applyBorder="1" applyAlignment="1" applyProtection="1">
      <alignment horizontal="center" vertical="center" wrapText="1" readingOrder="1"/>
      <protection locked="0"/>
    </xf>
    <xf numFmtId="0" fontId="43" fillId="0" borderId="23" xfId="0" applyFont="1" applyBorder="1" applyAlignment="1" applyProtection="1">
      <alignment horizontal="center" vertical="center"/>
      <protection locked="0"/>
    </xf>
    <xf numFmtId="0" fontId="43" fillId="0" borderId="10" xfId="0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 readingOrder="1"/>
      <protection locked="0"/>
    </xf>
    <xf numFmtId="0" fontId="44" fillId="0" borderId="10" xfId="0" applyFont="1" applyBorder="1" applyAlignment="1" applyProtection="1">
      <alignment horizontal="center" vertical="center" readingOrder="1"/>
      <protection locked="0"/>
    </xf>
    <xf numFmtId="14" fontId="40" fillId="3" borderId="39" xfId="0" applyNumberFormat="1" applyFont="1" applyFill="1" applyBorder="1" applyAlignment="1" applyProtection="1">
      <alignment horizontal="center" vertical="center"/>
      <protection locked="0"/>
    </xf>
    <xf numFmtId="14" fontId="40" fillId="3" borderId="16" xfId="0" applyNumberFormat="1" applyFont="1" applyFill="1" applyBorder="1" applyAlignment="1" applyProtection="1">
      <alignment horizontal="center" vertical="center"/>
      <protection locked="0"/>
    </xf>
    <xf numFmtId="14" fontId="40" fillId="3" borderId="14" xfId="0" applyNumberFormat="1" applyFont="1" applyFill="1" applyBorder="1" applyAlignment="1" applyProtection="1">
      <alignment horizontal="center" vertical="center"/>
      <protection locked="0"/>
    </xf>
    <xf numFmtId="0" fontId="44" fillId="0" borderId="26" xfId="0" applyFont="1" applyBorder="1" applyAlignment="1" applyProtection="1">
      <alignment horizontal="center" vertical="center" readingOrder="1"/>
      <protection locked="0"/>
    </xf>
    <xf numFmtId="0" fontId="32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32" fillId="0" borderId="27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right" vertical="top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14" fontId="40" fillId="4" borderId="36" xfId="0" applyNumberFormat="1" applyFont="1" applyFill="1" applyBorder="1" applyAlignment="1" applyProtection="1">
      <alignment horizontal="center" vertical="center"/>
      <protection locked="0"/>
    </xf>
    <xf numFmtId="14" fontId="40" fillId="4" borderId="37" xfId="0" applyNumberFormat="1" applyFont="1" applyFill="1" applyBorder="1" applyAlignment="1" applyProtection="1">
      <alignment horizontal="center" vertical="center"/>
      <protection locked="0"/>
    </xf>
    <xf numFmtId="14" fontId="40" fillId="4" borderId="18" xfId="0" applyNumberFormat="1" applyFont="1" applyFill="1" applyBorder="1" applyAlignment="1" applyProtection="1">
      <alignment horizontal="center" vertical="center"/>
      <protection locked="0"/>
    </xf>
    <xf numFmtId="14" fontId="40" fillId="4" borderId="19" xfId="0" applyNumberFormat="1" applyFont="1" applyFill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 readingOrder="1"/>
      <protection locked="0"/>
    </xf>
    <xf numFmtId="1" fontId="30" fillId="5" borderId="23" xfId="0" applyNumberFormat="1" applyFont="1" applyFill="1" applyBorder="1" applyAlignment="1" applyProtection="1">
      <alignment horizontal="center" vertical="center"/>
      <protection locked="0"/>
    </xf>
    <xf numFmtId="1" fontId="30" fillId="5" borderId="10" xfId="0" applyNumberFormat="1" applyFont="1" applyFill="1" applyBorder="1" applyAlignment="1" applyProtection="1">
      <alignment horizontal="center" vertical="center"/>
      <protection locked="0"/>
    </xf>
    <xf numFmtId="0" fontId="43" fillId="0" borderId="46" xfId="0" applyFont="1" applyBorder="1" applyAlignment="1" applyProtection="1">
      <alignment horizontal="center" vertical="center"/>
      <protection locked="0"/>
    </xf>
    <xf numFmtId="0" fontId="43" fillId="0" borderId="47" xfId="0" applyFont="1" applyBorder="1" applyAlignment="1" applyProtection="1">
      <alignment horizontal="center" vertical="center"/>
      <protection locked="0"/>
    </xf>
    <xf numFmtId="0" fontId="30" fillId="0" borderId="46" xfId="0" applyFont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49" fillId="0" borderId="20" xfId="0" applyFont="1" applyBorder="1" applyAlignment="1" applyProtection="1">
      <alignment horizontal="center" vertical="center" readingOrder="1"/>
      <protection locked="0"/>
    </xf>
    <xf numFmtId="0" fontId="49" fillId="0" borderId="26" xfId="0" applyFont="1" applyBorder="1" applyAlignment="1" applyProtection="1">
      <alignment horizontal="center" vertical="center" readingOrder="1"/>
      <protection locked="0"/>
    </xf>
    <xf numFmtId="0" fontId="49" fillId="0" borderId="10" xfId="0" applyFont="1" applyBorder="1" applyAlignment="1" applyProtection="1">
      <alignment horizontal="center" vertical="center" readingOrder="1"/>
      <protection locked="0"/>
    </xf>
    <xf numFmtId="0" fontId="40" fillId="0" borderId="20" xfId="0" applyFont="1" applyBorder="1" applyAlignment="1" applyProtection="1">
      <alignment vertical="center" wrapText="1" readingOrder="1"/>
      <protection locked="0"/>
    </xf>
    <xf numFmtId="0" fontId="40" fillId="0" borderId="26" xfId="0" applyFont="1" applyBorder="1" applyAlignment="1" applyProtection="1">
      <alignment vertical="center" wrapText="1" readingOrder="1"/>
      <protection locked="0"/>
    </xf>
  </cellXfs>
  <cellStyles count="1">
    <cellStyle name="Normal" xfId="0" builtinId="0"/>
  </cellStyles>
  <dxfs count="30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293590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0ACBA8-FFDC-4E9D-AC89-3DF873F81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5060" y="0"/>
          <a:ext cx="920124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293590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8859" y="0"/>
          <a:ext cx="916950" cy="850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293590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C7F931-0C60-4567-9FEC-2601360AA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760" y="0"/>
          <a:ext cx="894724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293590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FDDEAA-46B9-4506-AE50-D8BE2BA7F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760" y="0"/>
          <a:ext cx="89472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F5A1-620D-4BFA-A225-8783231B42C0}">
  <dimension ref="A1:AK56"/>
  <sheetViews>
    <sheetView rightToLeft="1" tabSelected="1" view="pageLayout" topLeftCell="A34" zoomScaleNormal="130" zoomScaleSheetLayoutView="100" workbookViewId="0">
      <selection activeCell="D18" sqref="D18:E18"/>
    </sheetView>
  </sheetViews>
  <sheetFormatPr defaultColWidth="0" defaultRowHeight="15.75" customHeight="1" zeroHeight="1" x14ac:dyDescent="0.35"/>
  <cols>
    <col min="1" max="1" width="9.54296875" style="1" customWidth="1"/>
    <col min="2" max="2" width="2.54296875" style="1" customWidth="1"/>
    <col min="3" max="3" width="6.54296875" style="1" customWidth="1"/>
    <col min="4" max="4" width="5.453125" style="1" customWidth="1"/>
    <col min="5" max="5" width="5.54296875" style="1" customWidth="1"/>
    <col min="6" max="6" width="6.453125" style="1" customWidth="1"/>
    <col min="7" max="7" width="4.26953125" style="1" customWidth="1"/>
    <col min="8" max="8" width="10.7265625" style="1" customWidth="1"/>
    <col min="9" max="9" width="2.7265625" style="1" customWidth="1"/>
    <col min="10" max="10" width="9.26953125" style="1" customWidth="1"/>
    <col min="11" max="11" width="4.453125" style="1" customWidth="1"/>
    <col min="12" max="12" width="8.81640625" style="1" customWidth="1"/>
    <col min="13" max="13" width="3.453125" style="1" customWidth="1"/>
    <col min="14" max="14" width="4.81640625" style="1" customWidth="1"/>
    <col min="15" max="15" width="5.81640625" style="1" customWidth="1"/>
    <col min="16" max="16" width="6.08984375" style="1" customWidth="1"/>
    <col min="17" max="17" width="9.1796875" style="1" customWidth="1"/>
    <col min="18" max="18" width="3.54296875" style="1" customWidth="1"/>
    <col min="19" max="19" width="6.453125" style="1" customWidth="1"/>
    <col min="20" max="37" width="0" style="1" hidden="1" customWidth="1"/>
    <col min="38" max="16384" width="6.453125" style="1" hidden="1"/>
  </cols>
  <sheetData>
    <row r="1" spans="1:36" ht="14.25" customHeight="1" x14ac:dyDescent="0.35">
      <c r="A1" s="90" t="s">
        <v>0</v>
      </c>
      <c r="B1" s="90"/>
      <c r="C1" s="90"/>
      <c r="D1" s="90"/>
      <c r="E1" s="90"/>
      <c r="F1" s="90"/>
      <c r="G1" s="7"/>
      <c r="H1" s="7"/>
      <c r="I1" s="7"/>
      <c r="J1" s="7"/>
      <c r="K1" s="8"/>
      <c r="L1" s="7"/>
      <c r="M1" s="93" t="s">
        <v>3</v>
      </c>
      <c r="N1" s="93"/>
      <c r="O1" s="93"/>
      <c r="P1" s="93"/>
      <c r="Q1" s="93"/>
    </row>
    <row r="2" spans="1:36" ht="14.25" customHeight="1" x14ac:dyDescent="0.35">
      <c r="A2" s="90" t="s">
        <v>1</v>
      </c>
      <c r="B2" s="90"/>
      <c r="C2" s="90"/>
      <c r="D2" s="90"/>
      <c r="E2" s="90"/>
      <c r="F2" s="90"/>
      <c r="G2" s="7"/>
      <c r="H2" s="7"/>
      <c r="I2" s="7"/>
      <c r="J2" s="7"/>
      <c r="K2" s="8"/>
      <c r="L2" s="7"/>
      <c r="M2" s="94">
        <v>2022</v>
      </c>
      <c r="N2" s="94"/>
      <c r="O2" s="95" t="s">
        <v>22</v>
      </c>
      <c r="P2" s="95"/>
      <c r="Q2" s="7">
        <v>10</v>
      </c>
    </row>
    <row r="3" spans="1:36" ht="14.25" customHeight="1" x14ac:dyDescent="0.35">
      <c r="A3" s="90" t="s">
        <v>2</v>
      </c>
      <c r="B3" s="90"/>
      <c r="C3" s="90"/>
      <c r="D3" s="90"/>
      <c r="E3" s="90"/>
      <c r="F3" s="90"/>
      <c r="G3" s="7"/>
      <c r="H3" s="7"/>
      <c r="I3" s="7"/>
      <c r="J3" s="7"/>
      <c r="K3" s="8"/>
      <c r="L3" s="7"/>
      <c r="M3" s="90" t="s">
        <v>4</v>
      </c>
      <c r="N3" s="90"/>
      <c r="O3" s="90"/>
      <c r="P3" s="10">
        <v>8</v>
      </c>
      <c r="Q3" s="9"/>
    </row>
    <row r="4" spans="1:36" ht="14.25" customHeight="1" x14ac:dyDescent="0.35">
      <c r="A4" s="88" t="s">
        <v>38</v>
      </c>
      <c r="B4" s="88"/>
      <c r="C4" s="89" t="s">
        <v>58</v>
      </c>
      <c r="D4" s="89"/>
      <c r="E4" s="89"/>
      <c r="F4" s="89"/>
      <c r="G4" s="7"/>
      <c r="H4" s="7"/>
      <c r="I4" s="7"/>
      <c r="J4" s="7"/>
      <c r="K4" s="8"/>
      <c r="L4" s="7"/>
      <c r="M4" s="90" t="s">
        <v>5</v>
      </c>
      <c r="N4" s="90"/>
      <c r="O4" s="90"/>
      <c r="P4" s="11">
        <v>4</v>
      </c>
      <c r="Q4" s="10" t="s">
        <v>63</v>
      </c>
    </row>
    <row r="5" spans="1:36" ht="16.5" customHeight="1" thickBot="1" x14ac:dyDescent="0.4">
      <c r="A5" s="91" t="s">
        <v>39</v>
      </c>
      <c r="B5" s="91"/>
      <c r="C5" s="92" t="s">
        <v>36</v>
      </c>
      <c r="D5" s="92"/>
      <c r="E5" s="92"/>
      <c r="F5" s="92"/>
      <c r="G5" s="7"/>
      <c r="H5" s="7"/>
      <c r="I5" s="7"/>
      <c r="J5" s="7"/>
      <c r="K5" s="8"/>
      <c r="L5" s="7"/>
      <c r="M5" s="90" t="s">
        <v>6</v>
      </c>
      <c r="N5" s="90"/>
      <c r="O5" s="90"/>
      <c r="P5" s="12">
        <v>4</v>
      </c>
      <c r="Q5" s="9"/>
      <c r="T5" s="100"/>
      <c r="U5" s="100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</row>
    <row r="6" spans="1:36" ht="16.5" thickTop="1" thickBot="1" x14ac:dyDescent="0.4">
      <c r="A6" s="29"/>
      <c r="B6" s="97" t="s">
        <v>23</v>
      </c>
      <c r="C6" s="98"/>
      <c r="D6" s="97" t="s">
        <v>24</v>
      </c>
      <c r="E6" s="98"/>
      <c r="F6" s="97" t="s">
        <v>25</v>
      </c>
      <c r="G6" s="98"/>
      <c r="H6" s="97" t="s">
        <v>26</v>
      </c>
      <c r="I6" s="98"/>
      <c r="J6" s="97" t="s">
        <v>27</v>
      </c>
      <c r="K6" s="98"/>
      <c r="L6" s="97" t="s">
        <v>28</v>
      </c>
      <c r="M6" s="98"/>
      <c r="N6" s="97" t="s">
        <v>29</v>
      </c>
      <c r="O6" s="98"/>
      <c r="P6" s="99" t="s">
        <v>30</v>
      </c>
      <c r="Q6" s="98"/>
      <c r="T6" s="101"/>
      <c r="U6" s="101"/>
      <c r="V6" s="101"/>
      <c r="W6" s="101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</row>
    <row r="7" spans="1:36" ht="9" customHeight="1" thickTop="1" x14ac:dyDescent="0.35">
      <c r="A7" s="28" t="s">
        <v>54</v>
      </c>
      <c r="B7" s="102"/>
      <c r="C7" s="103"/>
      <c r="D7" s="104"/>
      <c r="E7" s="103"/>
      <c r="F7" s="42"/>
      <c r="G7" s="34"/>
      <c r="H7" s="42"/>
      <c r="I7" s="34"/>
      <c r="J7" s="42"/>
      <c r="K7" s="34"/>
      <c r="L7" s="42"/>
      <c r="M7" s="34"/>
      <c r="N7" s="42"/>
      <c r="O7" s="41"/>
      <c r="P7" s="104"/>
      <c r="Q7" s="105"/>
      <c r="T7" s="39"/>
      <c r="U7" s="39"/>
      <c r="V7" s="39"/>
      <c r="W7" s="39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6" ht="18.75" customHeight="1" x14ac:dyDescent="0.35">
      <c r="A8" s="28" t="s">
        <v>7</v>
      </c>
      <c r="B8" s="106"/>
      <c r="C8" s="107"/>
      <c r="D8" s="107"/>
      <c r="E8" s="107"/>
      <c r="F8" s="107"/>
      <c r="G8" s="108"/>
      <c r="H8" s="109"/>
      <c r="I8" s="110"/>
      <c r="J8" s="110"/>
      <c r="K8" s="111"/>
      <c r="L8" s="112"/>
      <c r="M8" s="113"/>
      <c r="N8" s="112"/>
      <c r="O8" s="113"/>
      <c r="P8" s="112"/>
      <c r="Q8" s="114"/>
      <c r="T8" s="101"/>
      <c r="U8" s="101"/>
      <c r="V8" s="101"/>
      <c r="W8" s="101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</row>
    <row r="9" spans="1:36" ht="18" customHeight="1" x14ac:dyDescent="0.35">
      <c r="A9" s="35" t="s">
        <v>8</v>
      </c>
      <c r="B9" s="115"/>
      <c r="C9" s="116"/>
      <c r="D9" s="117"/>
      <c r="E9" s="116"/>
      <c r="F9" s="117"/>
      <c r="G9" s="116"/>
      <c r="H9" s="112"/>
      <c r="I9" s="113"/>
      <c r="J9" s="118"/>
      <c r="K9" s="119"/>
      <c r="L9" s="119"/>
      <c r="M9" s="120"/>
      <c r="N9" s="112"/>
      <c r="O9" s="113"/>
      <c r="P9" s="112"/>
      <c r="Q9" s="114"/>
      <c r="T9" s="101"/>
      <c r="U9" s="101"/>
      <c r="V9" s="101"/>
      <c r="W9" s="101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36" ht="24" customHeight="1" x14ac:dyDescent="0.35">
      <c r="A10" s="13" t="s">
        <v>9</v>
      </c>
      <c r="B10" s="127" t="s">
        <v>61</v>
      </c>
      <c r="C10" s="128"/>
      <c r="D10" s="128"/>
      <c r="E10" s="128"/>
      <c r="F10" s="128"/>
      <c r="G10" s="128"/>
      <c r="H10" s="128"/>
      <c r="I10" s="129"/>
      <c r="J10" s="130"/>
      <c r="K10" s="131"/>
      <c r="L10" s="112"/>
      <c r="M10" s="113"/>
      <c r="N10" s="112"/>
      <c r="O10" s="113"/>
      <c r="P10" s="112"/>
      <c r="Q10" s="114"/>
      <c r="T10" s="101"/>
      <c r="U10" s="101"/>
      <c r="V10" s="101"/>
      <c r="W10" s="101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</row>
    <row r="11" spans="1:36" ht="24" customHeight="1" x14ac:dyDescent="0.35">
      <c r="A11" s="13" t="s">
        <v>10</v>
      </c>
      <c r="B11" s="121"/>
      <c r="C11" s="108"/>
      <c r="D11" s="122" t="s">
        <v>62</v>
      </c>
      <c r="E11" s="123"/>
      <c r="F11" s="124" t="s">
        <v>64</v>
      </c>
      <c r="G11" s="125"/>
      <c r="H11" s="125"/>
      <c r="I11" s="126"/>
      <c r="J11" s="43"/>
      <c r="K11" s="44"/>
      <c r="L11" s="112"/>
      <c r="M11" s="113"/>
      <c r="N11" s="112"/>
      <c r="O11" s="113"/>
      <c r="P11" s="112"/>
      <c r="Q11" s="114"/>
    </row>
    <row r="12" spans="1:36" ht="24" customHeight="1" thickBot="1" x14ac:dyDescent="0.4">
      <c r="A12" s="14" t="s">
        <v>11</v>
      </c>
      <c r="B12" s="160"/>
      <c r="C12" s="161"/>
      <c r="D12" s="162" t="s">
        <v>62</v>
      </c>
      <c r="E12" s="161"/>
      <c r="F12" s="161"/>
      <c r="G12" s="163"/>
      <c r="H12" s="164"/>
      <c r="I12" s="165"/>
      <c r="J12" s="137"/>
      <c r="K12" s="166"/>
      <c r="L12" s="137"/>
      <c r="M12" s="166"/>
      <c r="N12" s="137"/>
      <c r="O12" s="166"/>
      <c r="P12" s="137"/>
      <c r="Q12" s="138"/>
    </row>
    <row r="13" spans="1:36" ht="5.25" customHeight="1" thickTop="1" thickBot="1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6" ht="16" thickTop="1" x14ac:dyDescent="0.35">
      <c r="A14" s="139" t="s">
        <v>50</v>
      </c>
      <c r="B14" s="140"/>
      <c r="C14" s="141"/>
      <c r="D14" s="145" t="s">
        <v>51</v>
      </c>
      <c r="E14" s="141"/>
      <c r="F14" s="147" t="s">
        <v>60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9"/>
    </row>
    <row r="15" spans="1:36" ht="16" thickBot="1" x14ac:dyDescent="0.4">
      <c r="A15" s="142"/>
      <c r="B15" s="143"/>
      <c r="C15" s="144"/>
      <c r="D15" s="146"/>
      <c r="E15" s="144"/>
      <c r="F15" s="150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</row>
    <row r="16" spans="1:36" ht="6" customHeight="1" thickTop="1" thickBot="1" x14ac:dyDescent="0.4">
      <c r="A16" s="9"/>
      <c r="B16" s="9"/>
      <c r="C16" s="9"/>
      <c r="D16" s="36"/>
      <c r="E16" s="3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6.5" thickTop="1" thickBot="1" x14ac:dyDescent="0.4">
      <c r="A17" s="153" t="s">
        <v>12</v>
      </c>
      <c r="B17" s="154"/>
      <c r="C17" s="155"/>
      <c r="D17" s="155"/>
      <c r="E17" s="155"/>
      <c r="F17" s="155"/>
      <c r="G17" s="155"/>
      <c r="H17" s="156"/>
      <c r="I17" s="15"/>
      <c r="J17" s="157" t="s">
        <v>13</v>
      </c>
      <c r="K17" s="158"/>
      <c r="L17" s="158"/>
      <c r="M17" s="158"/>
      <c r="N17" s="158"/>
      <c r="O17" s="158"/>
      <c r="P17" s="158"/>
      <c r="Q17" s="159"/>
    </row>
    <row r="18" spans="1:17" ht="32" thickTop="1" x14ac:dyDescent="0.35">
      <c r="A18" s="16" t="s">
        <v>14</v>
      </c>
      <c r="B18" s="132" t="s">
        <v>15</v>
      </c>
      <c r="C18" s="133"/>
      <c r="D18" s="134" t="s">
        <v>41</v>
      </c>
      <c r="E18" s="135"/>
      <c r="F18" s="136" t="s">
        <v>42</v>
      </c>
      <c r="G18" s="135"/>
      <c r="H18" s="17" t="s">
        <v>52</v>
      </c>
      <c r="I18" s="15"/>
      <c r="J18" s="16" t="s">
        <v>14</v>
      </c>
      <c r="K18" s="132" t="s">
        <v>15</v>
      </c>
      <c r="L18" s="133"/>
      <c r="M18" s="134" t="s">
        <v>41</v>
      </c>
      <c r="N18" s="135"/>
      <c r="O18" s="136" t="s">
        <v>42</v>
      </c>
      <c r="P18" s="135"/>
      <c r="Q18" s="17" t="s">
        <v>52</v>
      </c>
    </row>
    <row r="19" spans="1:17" ht="15.5" x14ac:dyDescent="0.35">
      <c r="A19" s="18" t="s">
        <v>53</v>
      </c>
      <c r="B19" s="167">
        <v>44835</v>
      </c>
      <c r="C19" s="168"/>
      <c r="D19" s="169"/>
      <c r="E19" s="170"/>
      <c r="F19" s="174"/>
      <c r="G19" s="170"/>
      <c r="H19" s="31" t="str">
        <f>IF(D19=Sheet2!B10,"",IF((D19+F19)&lt;&gt;0,(D19+F19), ""))</f>
        <v/>
      </c>
      <c r="I19" s="15"/>
      <c r="J19" s="18" t="s">
        <v>53</v>
      </c>
      <c r="K19" s="167">
        <f>B24+2</f>
        <v>44842</v>
      </c>
      <c r="L19" s="168"/>
      <c r="M19" s="169"/>
      <c r="N19" s="170"/>
      <c r="O19" s="174"/>
      <c r="P19" s="170"/>
      <c r="Q19" s="31" t="str">
        <f>IF(M19=Sheet2!K10,"",IF((M19+O19)&lt;&gt;0,(M19+O19), ""))</f>
        <v/>
      </c>
    </row>
    <row r="20" spans="1:17" ht="14.25" customHeight="1" x14ac:dyDescent="0.35">
      <c r="A20" s="18" t="s">
        <v>7</v>
      </c>
      <c r="B20" s="167">
        <f>B19+1</f>
        <v>44836</v>
      </c>
      <c r="C20" s="168"/>
      <c r="D20" s="169"/>
      <c r="E20" s="170"/>
      <c r="F20" s="171"/>
      <c r="G20" s="172"/>
      <c r="H20" s="31" t="str">
        <f>IF(D20=Sheet2!B11,"",IF((D20+F20)&lt;&gt;0,(D20+F20), ""))</f>
        <v/>
      </c>
      <c r="I20" s="15"/>
      <c r="J20" s="18" t="s">
        <v>7</v>
      </c>
      <c r="K20" s="167">
        <f>K19+1</f>
        <v>44843</v>
      </c>
      <c r="L20" s="168"/>
      <c r="M20" s="173"/>
      <c r="N20" s="172"/>
      <c r="O20" s="171"/>
      <c r="P20" s="172"/>
      <c r="Q20" s="31"/>
    </row>
    <row r="21" spans="1:17" ht="14.25" customHeight="1" x14ac:dyDescent="0.35">
      <c r="A21" s="18" t="s">
        <v>8</v>
      </c>
      <c r="B21" s="167">
        <f>B20+1</f>
        <v>44837</v>
      </c>
      <c r="C21" s="168"/>
      <c r="D21" s="169"/>
      <c r="E21" s="170"/>
      <c r="F21" s="171"/>
      <c r="G21" s="172"/>
      <c r="H21" s="31" t="str">
        <f>IF(D21=Sheet2!B12,"",IF((D21+F21)&lt;&gt;0,(D21+F21), ""))</f>
        <v/>
      </c>
      <c r="I21" s="15"/>
      <c r="J21" s="18" t="s">
        <v>8</v>
      </c>
      <c r="K21" s="167">
        <f>K20+1</f>
        <v>44844</v>
      </c>
      <c r="L21" s="168"/>
      <c r="M21" s="173"/>
      <c r="N21" s="172"/>
      <c r="O21" s="171"/>
      <c r="P21" s="172"/>
      <c r="Q21" s="31"/>
    </row>
    <row r="22" spans="1:17" ht="14.25" customHeight="1" x14ac:dyDescent="0.35">
      <c r="A22" s="18" t="s">
        <v>9</v>
      </c>
      <c r="B22" s="167">
        <f>B21+1</f>
        <v>44838</v>
      </c>
      <c r="C22" s="168"/>
      <c r="D22" s="169"/>
      <c r="E22" s="170"/>
      <c r="F22" s="171"/>
      <c r="G22" s="172"/>
      <c r="H22" s="31" t="str">
        <f>IF(D22=Sheet2!B13,"",IF((D22+F22)&lt;&gt;0,(D22+F22), ""))</f>
        <v/>
      </c>
      <c r="I22" s="15"/>
      <c r="J22" s="18" t="s">
        <v>9</v>
      </c>
      <c r="K22" s="167">
        <f>K21+1</f>
        <v>44845</v>
      </c>
      <c r="L22" s="168"/>
      <c r="M22" s="173"/>
      <c r="N22" s="172"/>
      <c r="O22" s="171"/>
      <c r="P22" s="172"/>
      <c r="Q22" s="31"/>
    </row>
    <row r="23" spans="1:17" ht="14.25" customHeight="1" x14ac:dyDescent="0.35">
      <c r="A23" s="18" t="s">
        <v>10</v>
      </c>
      <c r="B23" s="167">
        <f>B22+1</f>
        <v>44839</v>
      </c>
      <c r="C23" s="168"/>
      <c r="D23" s="169">
        <v>1</v>
      </c>
      <c r="E23" s="170"/>
      <c r="F23" s="171"/>
      <c r="G23" s="172"/>
      <c r="H23" s="31"/>
      <c r="I23" s="15"/>
      <c r="J23" s="18" t="s">
        <v>10</v>
      </c>
      <c r="K23" s="167">
        <f>K22+1</f>
        <v>44846</v>
      </c>
      <c r="L23" s="168"/>
      <c r="M23" s="169">
        <v>1</v>
      </c>
      <c r="N23" s="170"/>
      <c r="O23" s="171"/>
      <c r="P23" s="172"/>
      <c r="Q23" s="31"/>
    </row>
    <row r="24" spans="1:17" ht="14.25" customHeight="1" x14ac:dyDescent="0.35">
      <c r="A24" s="18" t="s">
        <v>11</v>
      </c>
      <c r="B24" s="167">
        <f>B23+1</f>
        <v>44840</v>
      </c>
      <c r="C24" s="168"/>
      <c r="D24" s="169">
        <v>2</v>
      </c>
      <c r="E24" s="170"/>
      <c r="F24" s="171"/>
      <c r="G24" s="172"/>
      <c r="H24" s="31"/>
      <c r="I24" s="15"/>
      <c r="J24" s="18" t="s">
        <v>11</v>
      </c>
      <c r="K24" s="167">
        <f>K23+1</f>
        <v>44847</v>
      </c>
      <c r="L24" s="168"/>
      <c r="M24" s="169">
        <v>2</v>
      </c>
      <c r="N24" s="170"/>
      <c r="O24" s="171"/>
      <c r="P24" s="172"/>
      <c r="Q24" s="31"/>
    </row>
    <row r="25" spans="1:17" ht="23.25" customHeight="1" x14ac:dyDescent="0.35">
      <c r="A25" s="19" t="s">
        <v>59</v>
      </c>
      <c r="B25" s="167">
        <f>B23</f>
        <v>44839</v>
      </c>
      <c r="C25" s="168"/>
      <c r="D25" s="169">
        <v>2</v>
      </c>
      <c r="E25" s="170"/>
      <c r="F25" s="175"/>
      <c r="G25" s="176"/>
      <c r="H25" s="31"/>
      <c r="I25" s="15"/>
      <c r="J25" s="19" t="s">
        <v>59</v>
      </c>
      <c r="K25" s="167">
        <f>K23</f>
        <v>44846</v>
      </c>
      <c r="L25" s="168"/>
      <c r="M25" s="169">
        <v>2</v>
      </c>
      <c r="N25" s="170"/>
      <c r="O25" s="175"/>
      <c r="P25" s="176"/>
      <c r="Q25" s="31"/>
    </row>
    <row r="26" spans="1:17" ht="15.5" x14ac:dyDescent="0.35">
      <c r="A26" s="19" t="s">
        <v>56</v>
      </c>
      <c r="B26" s="167">
        <f>B22</f>
        <v>44838</v>
      </c>
      <c r="C26" s="168"/>
      <c r="D26" s="169"/>
      <c r="E26" s="170"/>
      <c r="F26" s="171"/>
      <c r="G26" s="172"/>
      <c r="H26" s="31"/>
      <c r="I26" s="15"/>
      <c r="J26" s="19" t="s">
        <v>56</v>
      </c>
      <c r="K26" s="167">
        <f>K22</f>
        <v>44845</v>
      </c>
      <c r="L26" s="168"/>
      <c r="M26" s="169"/>
      <c r="N26" s="170"/>
      <c r="O26" s="171"/>
      <c r="P26" s="172"/>
      <c r="Q26" s="31"/>
    </row>
    <row r="27" spans="1:17" ht="15.5" x14ac:dyDescent="0.35">
      <c r="A27" s="19" t="s">
        <v>57</v>
      </c>
      <c r="B27" s="167">
        <f>B22</f>
        <v>44838</v>
      </c>
      <c r="C27" s="168"/>
      <c r="D27" s="169"/>
      <c r="E27" s="170"/>
      <c r="F27" s="171"/>
      <c r="G27" s="172"/>
      <c r="H27" s="31"/>
      <c r="I27" s="15"/>
      <c r="J27" s="19" t="s">
        <v>57</v>
      </c>
      <c r="K27" s="167">
        <f>K22</f>
        <v>44845</v>
      </c>
      <c r="L27" s="168"/>
      <c r="M27" s="169"/>
      <c r="N27" s="170"/>
      <c r="O27" s="171"/>
      <c r="P27" s="172"/>
      <c r="Q27" s="31"/>
    </row>
    <row r="28" spans="1:17" ht="26.25" customHeight="1" x14ac:dyDescent="0.35">
      <c r="A28" s="19" t="s">
        <v>20</v>
      </c>
      <c r="B28" s="167">
        <f>B22</f>
        <v>44838</v>
      </c>
      <c r="C28" s="168"/>
      <c r="D28" s="173">
        <v>3</v>
      </c>
      <c r="E28" s="172"/>
      <c r="F28" s="175"/>
      <c r="G28" s="176"/>
      <c r="H28" s="31"/>
      <c r="I28" s="15"/>
      <c r="J28" s="19" t="s">
        <v>20</v>
      </c>
      <c r="K28" s="167">
        <f>K22</f>
        <v>44845</v>
      </c>
      <c r="L28" s="168"/>
      <c r="M28" s="173">
        <v>3</v>
      </c>
      <c r="N28" s="172"/>
      <c r="O28" s="175"/>
      <c r="P28" s="176"/>
      <c r="Q28" s="31"/>
    </row>
    <row r="29" spans="1:17" ht="16" thickBot="1" x14ac:dyDescent="0.4">
      <c r="A29" s="179" t="s">
        <v>16</v>
      </c>
      <c r="B29" s="180"/>
      <c r="C29" s="181"/>
      <c r="D29" s="182" t="str">
        <f>"="&amp;IF(SUM(O19:O28,M25,M28)&lt;&gt;0,SUM(O19:O28,M25,M28),0)&amp;"+"&amp;"1.5x"&amp;IF(SUM(M19:M24)&lt;&gt;0,SUM(M19:M24),0)&amp;"+"&amp;"2.0 x"&amp;IF(M26&lt;&gt;0,M26,0) &amp; "+"&amp; "3.0 x" &amp; IF(M27&lt;&gt;0,M27,0)</f>
        <v>=5+1.5x3+2.0 x0+3.0 x0</v>
      </c>
      <c r="E29" s="183"/>
      <c r="F29" s="183"/>
      <c r="G29" s="184"/>
      <c r="H29" s="32">
        <f>IF(1.5*IF(SUM(D19:D24)&lt;&gt;0,SUM(D19:D24),0)+IF(SUM(F19:F28)&lt;&gt;0,SUM(F19:F28),0)+IF(SUM(D25,D28)&lt;&gt;0,SUM(D25,D28),0)+IF(D26&lt;&gt;0,D26,0)*2+IF(D27&lt;&gt;0,D27,0)*3&lt;=P5,0,1.5*IF(SUM(D19:D24)&lt;&gt;0,SUM(D19:D24),0)+IF(SUM(F19:F28)&lt;&gt;0,SUM(F19:F28),0)+IF(SUM(D25,D28)&lt;&gt;0,SUM(D25,D28),0)+IF(D26&lt;&gt;0,D26,0)*2+IF(D27&lt;&gt;0,D27,0)*3)</f>
        <v>9.5</v>
      </c>
      <c r="I29" s="15"/>
      <c r="J29" s="185" t="s">
        <v>16</v>
      </c>
      <c r="K29" s="180"/>
      <c r="L29" s="186"/>
      <c r="M29" s="182" t="str">
        <f>"="&amp;IF(SUM(O19:O28,M25,M28)&lt;&gt;0,SUM(O19:O28,M25,M28),0)&amp;"+"&amp;"1.5x"&amp;IF(SUM(M19:M24)&lt;&gt;0,SUM(M19:M24),0)&amp;"+"&amp;"2.0 x"&amp;IF(M26&lt;&gt;0,M26,0) &amp; "+"&amp; "3.0 x" &amp; IF(M27&lt;&gt;0,M27,0)</f>
        <v>=5+1.5x3+2.0 x0+3.0 x0</v>
      </c>
      <c r="N29" s="183"/>
      <c r="O29" s="183"/>
      <c r="P29" s="184"/>
      <c r="Q29" s="32">
        <f>IF(1.5*IF(SUM(M19:M24)&lt;&gt;0,SUM(M19:M24),0)+IF(SUM(O19:O28)&lt;&gt;0,SUM(O19:O28),0)+IF(SUM(M25,M28)&lt;&gt;0,SUM(M25,M28),0)+IF(M26&lt;&gt;0,M26,0)*2+IF(M27&lt;&gt;0,M27,0)*3&lt;=Y5,0,1.5*IF(SUM(M19:M24)&lt;&gt;0,SUM(M19:M24),0)+IF(SUM(O19:O28)&lt;&gt;0,SUM(O19:O28),0)+IF(SUM(M25,M28)&lt;&gt;0,SUM(M25,M28),0)+IF(M26&lt;&gt;0,M26,0)*2+IF(M27&lt;&gt;0,M27,0)*3)</f>
        <v>9.5</v>
      </c>
    </row>
    <row r="30" spans="1:17" ht="9" customHeight="1" thickTop="1" thickBot="1" x14ac:dyDescent="0.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6.5" thickTop="1" thickBot="1" x14ac:dyDescent="0.4">
      <c r="A31" s="157" t="s">
        <v>17</v>
      </c>
      <c r="B31" s="158"/>
      <c r="C31" s="158"/>
      <c r="D31" s="158"/>
      <c r="E31" s="158"/>
      <c r="F31" s="158"/>
      <c r="G31" s="158"/>
      <c r="H31" s="159"/>
      <c r="I31" s="15"/>
      <c r="J31" s="157" t="s">
        <v>18</v>
      </c>
      <c r="K31" s="158"/>
      <c r="L31" s="158"/>
      <c r="M31" s="158"/>
      <c r="N31" s="158"/>
      <c r="O31" s="158"/>
      <c r="P31" s="158"/>
      <c r="Q31" s="159"/>
    </row>
    <row r="32" spans="1:17" ht="32" thickTop="1" x14ac:dyDescent="0.35">
      <c r="A32" s="20" t="s">
        <v>14</v>
      </c>
      <c r="B32" s="177" t="s">
        <v>15</v>
      </c>
      <c r="C32" s="178"/>
      <c r="D32" s="134" t="s">
        <v>41</v>
      </c>
      <c r="E32" s="135"/>
      <c r="F32" s="136" t="s">
        <v>42</v>
      </c>
      <c r="G32" s="135"/>
      <c r="H32" s="17" t="s">
        <v>52</v>
      </c>
      <c r="I32" s="21"/>
      <c r="J32" s="20" t="s">
        <v>14</v>
      </c>
      <c r="K32" s="177" t="s">
        <v>15</v>
      </c>
      <c r="L32" s="178"/>
      <c r="M32" s="134" t="s">
        <v>41</v>
      </c>
      <c r="N32" s="135"/>
      <c r="O32" s="136" t="s">
        <v>42</v>
      </c>
      <c r="P32" s="135"/>
      <c r="Q32" s="17" t="s">
        <v>52</v>
      </c>
    </row>
    <row r="33" spans="1:25" ht="15.5" x14ac:dyDescent="0.35">
      <c r="A33" s="18" t="s">
        <v>53</v>
      </c>
      <c r="B33" s="167">
        <f>K24+2</f>
        <v>44849</v>
      </c>
      <c r="C33" s="168"/>
      <c r="D33" s="169"/>
      <c r="E33" s="170"/>
      <c r="F33" s="174"/>
      <c r="G33" s="170"/>
      <c r="H33" s="31" t="str">
        <f>IF(D33=Sheet2!B24,"",IF((D33+F33)&lt;&gt;0,(D33+F33), ""))</f>
        <v/>
      </c>
      <c r="I33" s="21"/>
      <c r="J33" s="18" t="s">
        <v>53</v>
      </c>
      <c r="K33" s="167">
        <f>B38+2</f>
        <v>44856</v>
      </c>
      <c r="L33" s="168"/>
      <c r="M33" s="169"/>
      <c r="N33" s="170"/>
      <c r="O33" s="174"/>
      <c r="P33" s="170"/>
      <c r="Q33" s="31"/>
    </row>
    <row r="34" spans="1:25" ht="15" customHeight="1" x14ac:dyDescent="0.35">
      <c r="A34" s="18" t="s">
        <v>7</v>
      </c>
      <c r="B34" s="167">
        <f>B33+1</f>
        <v>44850</v>
      </c>
      <c r="C34" s="168"/>
      <c r="D34" s="173"/>
      <c r="E34" s="172"/>
      <c r="F34" s="171"/>
      <c r="G34" s="172"/>
      <c r="H34" s="31"/>
      <c r="I34" s="15"/>
      <c r="J34" s="18" t="s">
        <v>7</v>
      </c>
      <c r="K34" s="167">
        <f>K33+1</f>
        <v>44857</v>
      </c>
      <c r="L34" s="168"/>
      <c r="M34" s="187"/>
      <c r="N34" s="188"/>
      <c r="O34" s="171"/>
      <c r="P34" s="172"/>
      <c r="Q34" s="31"/>
    </row>
    <row r="35" spans="1:25" ht="15" customHeight="1" x14ac:dyDescent="0.35">
      <c r="A35" s="18" t="s">
        <v>8</v>
      </c>
      <c r="B35" s="167">
        <f>B34+1</f>
        <v>44851</v>
      </c>
      <c r="C35" s="168"/>
      <c r="D35" s="173"/>
      <c r="E35" s="172"/>
      <c r="F35" s="171"/>
      <c r="G35" s="172"/>
      <c r="H35" s="31"/>
      <c r="I35" s="15"/>
      <c r="J35" s="18" t="s">
        <v>8</v>
      </c>
      <c r="K35" s="167">
        <f>K34+1</f>
        <v>44858</v>
      </c>
      <c r="L35" s="168"/>
      <c r="M35" s="187"/>
      <c r="N35" s="188"/>
      <c r="O35" s="171"/>
      <c r="P35" s="172"/>
      <c r="Q35" s="31"/>
    </row>
    <row r="36" spans="1:25" ht="15" customHeight="1" x14ac:dyDescent="0.35">
      <c r="A36" s="18" t="s">
        <v>9</v>
      </c>
      <c r="B36" s="167">
        <f>B35+1</f>
        <v>44852</v>
      </c>
      <c r="C36" s="168"/>
      <c r="D36" s="173"/>
      <c r="E36" s="172"/>
      <c r="F36" s="171"/>
      <c r="G36" s="172"/>
      <c r="H36" s="31"/>
      <c r="I36" s="15"/>
      <c r="J36" s="18" t="s">
        <v>9</v>
      </c>
      <c r="K36" s="167">
        <f t="shared" ref="K36:K38" si="0">K35+1</f>
        <v>44859</v>
      </c>
      <c r="L36" s="168"/>
      <c r="M36" s="187"/>
      <c r="N36" s="188"/>
      <c r="O36" s="171"/>
      <c r="P36" s="172"/>
      <c r="Q36" s="31"/>
    </row>
    <row r="37" spans="1:25" ht="15" customHeight="1" x14ac:dyDescent="0.35">
      <c r="A37" s="18" t="s">
        <v>10</v>
      </c>
      <c r="B37" s="167">
        <f>B36+1</f>
        <v>44853</v>
      </c>
      <c r="C37" s="168"/>
      <c r="D37" s="169">
        <v>1</v>
      </c>
      <c r="E37" s="170"/>
      <c r="F37" s="171"/>
      <c r="G37" s="172"/>
      <c r="H37" s="31"/>
      <c r="I37" s="15"/>
      <c r="J37" s="18" t="s">
        <v>10</v>
      </c>
      <c r="K37" s="167">
        <f t="shared" si="0"/>
        <v>44860</v>
      </c>
      <c r="L37" s="168"/>
      <c r="M37" s="169">
        <v>1</v>
      </c>
      <c r="N37" s="170"/>
      <c r="O37" s="171"/>
      <c r="P37" s="172"/>
      <c r="Q37" s="31"/>
    </row>
    <row r="38" spans="1:25" ht="15" customHeight="1" x14ac:dyDescent="0.35">
      <c r="A38" s="18" t="s">
        <v>11</v>
      </c>
      <c r="B38" s="167">
        <f>B37+1</f>
        <v>44854</v>
      </c>
      <c r="C38" s="168"/>
      <c r="D38" s="169">
        <v>2</v>
      </c>
      <c r="E38" s="170"/>
      <c r="F38" s="171"/>
      <c r="G38" s="172"/>
      <c r="H38" s="31"/>
      <c r="I38" s="15"/>
      <c r="J38" s="18" t="s">
        <v>11</v>
      </c>
      <c r="K38" s="167">
        <f t="shared" si="0"/>
        <v>44861</v>
      </c>
      <c r="L38" s="168"/>
      <c r="M38" s="169">
        <v>2</v>
      </c>
      <c r="N38" s="170"/>
      <c r="O38" s="171"/>
      <c r="P38" s="172"/>
      <c r="Q38" s="31"/>
    </row>
    <row r="39" spans="1:25" ht="21.75" customHeight="1" x14ac:dyDescent="0.35">
      <c r="A39" s="19" t="s">
        <v>59</v>
      </c>
      <c r="B39" s="167">
        <f>B37</f>
        <v>44853</v>
      </c>
      <c r="C39" s="168"/>
      <c r="D39" s="169">
        <v>2</v>
      </c>
      <c r="E39" s="170"/>
      <c r="F39" s="175"/>
      <c r="G39" s="176"/>
      <c r="H39" s="31"/>
      <c r="I39" s="15"/>
      <c r="J39" s="19" t="s">
        <v>19</v>
      </c>
      <c r="K39" s="167">
        <f>K36</f>
        <v>44859</v>
      </c>
      <c r="L39" s="168"/>
      <c r="M39" s="169">
        <v>2</v>
      </c>
      <c r="N39" s="170"/>
      <c r="O39" s="175"/>
      <c r="P39" s="176"/>
      <c r="Q39" s="31"/>
    </row>
    <row r="40" spans="1:25" ht="15.5" x14ac:dyDescent="0.35">
      <c r="A40" s="33" t="s">
        <v>56</v>
      </c>
      <c r="B40" s="167">
        <f>B36</f>
        <v>44852</v>
      </c>
      <c r="C40" s="168"/>
      <c r="D40" s="169"/>
      <c r="E40" s="170"/>
      <c r="F40" s="171"/>
      <c r="G40" s="172"/>
      <c r="H40" s="31"/>
      <c r="I40" s="15"/>
      <c r="J40" s="19" t="s">
        <v>56</v>
      </c>
      <c r="K40" s="167"/>
      <c r="L40" s="168"/>
      <c r="M40" s="169"/>
      <c r="N40" s="170"/>
      <c r="O40" s="171"/>
      <c r="P40" s="172"/>
      <c r="Q40" s="31"/>
    </row>
    <row r="41" spans="1:25" ht="15.5" x14ac:dyDescent="0.35">
      <c r="A41" s="19" t="s">
        <v>57</v>
      </c>
      <c r="B41" s="167">
        <f>B36</f>
        <v>44852</v>
      </c>
      <c r="C41" s="168"/>
      <c r="D41" s="169"/>
      <c r="E41" s="170"/>
      <c r="F41" s="171"/>
      <c r="G41" s="172"/>
      <c r="H41" s="31"/>
      <c r="I41" s="15"/>
      <c r="J41" s="19" t="s">
        <v>57</v>
      </c>
      <c r="K41" s="167">
        <f>K37:S37</f>
        <v>44860</v>
      </c>
      <c r="L41" s="168"/>
      <c r="M41" s="169"/>
      <c r="N41" s="170"/>
      <c r="O41" s="171"/>
      <c r="P41" s="172"/>
      <c r="Q41" s="31"/>
    </row>
    <row r="42" spans="1:25" ht="21.75" customHeight="1" x14ac:dyDescent="0.35">
      <c r="A42" s="19" t="s">
        <v>20</v>
      </c>
      <c r="B42" s="167">
        <f>B36</f>
        <v>44852</v>
      </c>
      <c r="C42" s="168"/>
      <c r="D42" s="173">
        <v>3</v>
      </c>
      <c r="E42" s="172"/>
      <c r="F42" s="175"/>
      <c r="G42" s="176"/>
      <c r="H42" s="31"/>
      <c r="I42" s="15"/>
      <c r="J42" s="19" t="s">
        <v>20</v>
      </c>
      <c r="K42" s="167"/>
      <c r="L42" s="168"/>
      <c r="M42" s="173">
        <v>3</v>
      </c>
      <c r="N42" s="172"/>
      <c r="O42" s="175"/>
      <c r="P42" s="176"/>
      <c r="Q42" s="31"/>
    </row>
    <row r="43" spans="1:25" ht="16" thickBot="1" x14ac:dyDescent="0.4">
      <c r="A43" s="179" t="s">
        <v>16</v>
      </c>
      <c r="B43" s="180"/>
      <c r="C43" s="181"/>
      <c r="D43" s="182" t="str">
        <f>"="&amp;IF(SUM(F33:F42,D39,D42)&lt;&gt;0,SUM(F33:F42,D39,D42),0)&amp;"+"&amp;"1.5x"&amp;IF(SUM(D33:D38)&lt;&gt;0,SUM(D33:D38),0)&amp;"+"&amp;"2.0 x"&amp;IF(D40&lt;&gt;0,D40,0) &amp; "+"&amp; "3.0 x" &amp; IF(D41&lt;&gt;0,D41,0)</f>
        <v>=5+1.5x3+2.0 x0+3.0 x0</v>
      </c>
      <c r="E43" s="183"/>
      <c r="F43" s="183"/>
      <c r="G43" s="184"/>
      <c r="H43" s="32">
        <f>IF(1.5*IF(SUM(D33:D38)&lt;&gt;0,SUM(D33:D38),0)+IF(SUM(F33:F42)&lt;&gt;0,SUM(F33:F42),0)+IF(SUM(D39,D42)&lt;&gt;0,SUM(D39,D42),0)+IF(D40&lt;&gt;0,D40,0)*2+IF(D41&lt;&gt;0,D41,0)*3&lt;=P19,0,1.5*IF(SUM(D33:D38)&lt;&gt;0,SUM(D33:D38),0)+IF(SUM(F33:F42)&lt;&gt;0,SUM(F33:F42),0)+IF(SUM(D39,D42)&lt;&gt;0,SUM(D39,D42),0)+IF(D40&lt;&gt;0,D40,0)*2+IF(D41&lt;&gt;0,D41,0)*3)</f>
        <v>9.5</v>
      </c>
      <c r="I43" s="15"/>
      <c r="J43" s="179" t="s">
        <v>16</v>
      </c>
      <c r="K43" s="180"/>
      <c r="L43" s="181"/>
      <c r="M43" s="182" t="str">
        <f>"="&amp;IF(SUM(F33:F42,D39,D42)&lt;&gt;0,SUM(F33:F42,D39,D42),0)&amp;"+"&amp;"1.5x"&amp;IF(SUM(D33:D38)&lt;&gt;0,SUM(D33:D38),0)&amp;"+"&amp;"2.0 x"&amp;IF(D40&lt;&gt;0,D40,0) &amp; "+"&amp; "3.0 x" &amp; IF(D41&lt;&gt;0,D41,0)</f>
        <v>=5+1.5x3+2.0 x0+3.0 x0</v>
      </c>
      <c r="N43" s="183"/>
      <c r="O43" s="183"/>
      <c r="P43" s="184"/>
      <c r="Q43" s="32">
        <f>IF(1.5*IF(SUM(M33:M38)&lt;&gt;0,SUM(M33:M38),0)+IF(SUM(F33:F42)&lt;&gt;0,SUM(F33:F42),0)+IF(SUM(D39,D42)&lt;&gt;0,SUM(D39,D42),0)+IF(D40&lt;&gt;0,D40,0)*2+IF(D41&lt;&gt;0,D41,0)*3&lt;=Y19,0,1.5*IF(SUM(D33:D38)&lt;&gt;0,SUM(D33:D38),0)+IF(SUM(F33:F42)&lt;&gt;0,SUM(F33:F42),0)+IF(SUM(D39,D42)&lt;&gt;0,SUM(D39,D42),0)+IF(D40&lt;&gt;0,D40,0)*2+IF(D41&lt;&gt;0,D41,0)*3)</f>
        <v>9.5</v>
      </c>
      <c r="R43" s="15"/>
      <c r="S43" s="185"/>
      <c r="T43" s="180"/>
      <c r="U43" s="186"/>
      <c r="V43" s="182" t="str">
        <f>"="&amp;IF(SUM(X33:X42,V39,V42)&lt;&gt;0,SUM(X33:X42,V39,V42),0)&amp;"+"&amp;"1.5x"&amp;IF(SUM(V33:V38)&lt;&gt;0,SUM(V33:V38),0)&amp;"+"&amp;"2.0 x"&amp;IF(V40&lt;&gt;0,V40,0) &amp; "+"&amp; "3.0 x" &amp; IF(V41&lt;&gt;0,V41,0)</f>
        <v>=0+1.5x0+2.0 x0+3.0 x0</v>
      </c>
      <c r="W43" s="183"/>
      <c r="X43" s="183"/>
      <c r="Y43" s="184"/>
    </row>
    <row r="44" spans="1:25" ht="9.75" customHeight="1" thickTop="1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25" ht="16" thickBot="1" x14ac:dyDescent="0.4">
      <c r="A45" s="189" t="str">
        <f>"کۆی گشتی کاتژمێرەکان : [" &amp; SUM(H29,Q29,H43,Q43) &amp; "] کاتژمێر"</f>
        <v>کۆی گشتی کاتژمێرەکان : [38] کاتژمێر</v>
      </c>
      <c r="B45" s="189"/>
      <c r="C45" s="189"/>
      <c r="D45" s="189"/>
      <c r="E45" s="189"/>
      <c r="F45" s="189"/>
      <c r="G45" s="189"/>
      <c r="H45" s="22"/>
      <c r="I45" s="189" t="str">
        <f>"کۆی کاتژمێرەکانی زێدەکی :[" &amp; SUM(H29,Q29,H43,Q43) - (IF(H29=0,0,P5)+IF(Q29=0,0,P5)+IF(H43=0,0,P5)+IF(Q43=0,0,P5)) &amp; "] کاتژمێر"</f>
        <v>کۆی کاتژمێرەکانی زێدەکی :[22] کاتژمێر</v>
      </c>
      <c r="J45" s="189"/>
      <c r="K45" s="189"/>
      <c r="L45" s="189"/>
      <c r="M45" s="189"/>
      <c r="N45" s="189"/>
      <c r="O45" s="189"/>
      <c r="P45" s="22"/>
      <c r="Q45" s="22"/>
    </row>
    <row r="46" spans="1:25" ht="16.5" thickTop="1" thickBot="1" x14ac:dyDescent="0.4">
      <c r="A46" s="189" t="str">
        <f>"کۆی کاتژمێرەکانی نیساب :[" &amp;IF(H29=0,0,P5)+IF(Q29=0,0,P5)+IF(H43=0,0,P5)+IF(Q43=0,0,P5) &amp; "] کاتژمێر"</f>
        <v>کۆی کاتژمێرەکانی نیساب :[16] کاتژمێر</v>
      </c>
      <c r="B46" s="189"/>
      <c r="C46" s="189"/>
      <c r="D46" s="189"/>
      <c r="E46" s="189"/>
      <c r="F46" s="189"/>
      <c r="G46" s="189"/>
      <c r="H46" s="22"/>
      <c r="I46" s="190" t="s">
        <v>21</v>
      </c>
      <c r="J46" s="190"/>
      <c r="K46" s="190"/>
      <c r="L46" s="191">
        <f>IF(C5=Sheet2!A2,3500,IF(C5=Sheet2!A3,4500,IF(C5=Sheet2!A4,6500,IF(C5=Sheet2!A1,2500,6500))))</f>
        <v>6500</v>
      </c>
      <c r="M46" s="191"/>
      <c r="N46" s="23" t="s">
        <v>31</v>
      </c>
      <c r="O46" s="22"/>
      <c r="P46" s="22"/>
      <c r="Q46" s="22"/>
    </row>
    <row r="47" spans="1:25" ht="16.5" thickTop="1" thickBot="1" x14ac:dyDescent="0.4">
      <c r="A47" s="9"/>
      <c r="B47" s="9"/>
      <c r="C47" s="9"/>
      <c r="D47" s="9"/>
      <c r="E47" s="9"/>
      <c r="F47" s="9"/>
      <c r="G47" s="9"/>
      <c r="H47" s="22"/>
      <c r="I47" s="192" t="s">
        <v>32</v>
      </c>
      <c r="J47" s="192"/>
      <c r="K47" s="192"/>
      <c r="L47" s="193">
        <f>L46*( SUM(H29,Q29,H43,Q43) - (IF(H29=0,0,P5)+IF(Q29=0,0,P5)+IF(H43=0,0,P5)+IF(Q43=0,0,P5)))</f>
        <v>143000</v>
      </c>
      <c r="M47" s="193"/>
      <c r="N47" s="23" t="s">
        <v>31</v>
      </c>
      <c r="O47" s="22"/>
      <c r="P47" s="22"/>
      <c r="Q47" s="22"/>
    </row>
    <row r="48" spans="1:25" ht="37.5" customHeight="1" thickTop="1" x14ac:dyDescent="0.35">
      <c r="A48" s="9"/>
      <c r="B48" s="9"/>
      <c r="C48" s="9"/>
      <c r="D48" s="9"/>
      <c r="E48" s="9"/>
      <c r="F48" s="9"/>
      <c r="G48" s="9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ht="15.5" x14ac:dyDescent="0.35">
      <c r="A49" s="196"/>
      <c r="B49" s="196"/>
      <c r="C49" s="196"/>
      <c r="D49" s="6"/>
      <c r="E49" s="4"/>
      <c r="F49" s="4"/>
      <c r="G49" s="195" t="s">
        <v>43</v>
      </c>
      <c r="H49" s="195"/>
      <c r="I49" s="195"/>
      <c r="J49" s="195"/>
      <c r="M49" s="101" t="s">
        <v>44</v>
      </c>
      <c r="N49" s="101"/>
      <c r="O49" s="101"/>
    </row>
    <row r="50" spans="1:17" ht="15.5" x14ac:dyDescent="0.35">
      <c r="A50" s="196"/>
      <c r="B50" s="196"/>
      <c r="C50" s="196"/>
      <c r="D50" s="6"/>
      <c r="E50" s="4"/>
      <c r="F50" s="4"/>
      <c r="G50" s="195" t="s">
        <v>45</v>
      </c>
      <c r="H50" s="195"/>
      <c r="I50" s="195"/>
      <c r="J50" s="195"/>
      <c r="M50" s="101" t="s">
        <v>46</v>
      </c>
      <c r="N50" s="101"/>
      <c r="O50" s="101"/>
    </row>
    <row r="51" spans="1:17" ht="70.75" customHeight="1" x14ac:dyDescent="0.35">
      <c r="A51" s="37"/>
      <c r="B51" s="37"/>
      <c r="C51" s="37"/>
      <c r="D51" s="6"/>
      <c r="E51" s="38"/>
      <c r="F51" s="38"/>
      <c r="G51" s="38"/>
      <c r="H51" s="38"/>
      <c r="J51" s="39"/>
      <c r="K51" s="39"/>
      <c r="L51" s="39"/>
      <c r="M51" s="39"/>
      <c r="N51" s="39"/>
      <c r="O51" s="3"/>
    </row>
    <row r="52" spans="1:17" ht="14.25" customHeight="1" x14ac:dyDescent="0.35">
      <c r="A52" s="194" t="str">
        <f>C4</f>
        <v xml:space="preserve"> د.ابراهيم عثمان حمد</v>
      </c>
      <c r="B52" s="194"/>
      <c r="C52" s="194"/>
      <c r="D52" s="6"/>
      <c r="E52" s="4"/>
      <c r="F52" s="4"/>
      <c r="G52" s="195" t="s">
        <v>65</v>
      </c>
      <c r="H52" s="195"/>
      <c r="I52" s="195"/>
      <c r="J52" s="195"/>
      <c r="K52" s="3"/>
      <c r="L52" s="3"/>
      <c r="M52" s="101" t="s">
        <v>33</v>
      </c>
      <c r="N52" s="101"/>
      <c r="O52" s="101"/>
    </row>
    <row r="53" spans="1:17" ht="14.25" customHeight="1" x14ac:dyDescent="0.35">
      <c r="A53" s="196" t="s">
        <v>47</v>
      </c>
      <c r="B53" s="196"/>
      <c r="C53" s="196"/>
      <c r="D53" s="6"/>
      <c r="E53" s="4"/>
      <c r="F53" s="4"/>
      <c r="G53" s="195" t="s">
        <v>48</v>
      </c>
      <c r="H53" s="195"/>
      <c r="I53" s="195"/>
      <c r="J53" s="195"/>
      <c r="K53" s="3"/>
      <c r="L53" s="3"/>
      <c r="M53" s="101" t="s">
        <v>49</v>
      </c>
      <c r="N53" s="101"/>
      <c r="O53" s="101"/>
    </row>
    <row r="54" spans="1:17" ht="5.9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5.9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5.9" customHeight="1" x14ac:dyDescent="0.35"/>
  </sheetData>
  <mergeCells count="262"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  <mergeCell ref="AG5:AH5"/>
    <mergeCell ref="AI5:AJ5"/>
    <mergeCell ref="B6:C6"/>
    <mergeCell ref="D6:E6"/>
    <mergeCell ref="F6:G6"/>
    <mergeCell ref="H6:I6"/>
    <mergeCell ref="J6:K6"/>
    <mergeCell ref="L6:M6"/>
    <mergeCell ref="N6:O6"/>
    <mergeCell ref="P6:Q6"/>
    <mergeCell ref="T5:U5"/>
    <mergeCell ref="V5:W5"/>
    <mergeCell ref="X5:Y5"/>
    <mergeCell ref="Z5:AB5"/>
    <mergeCell ref="AC5:AD5"/>
    <mergeCell ref="AE5:AF5"/>
    <mergeCell ref="AG6:AH6"/>
    <mergeCell ref="AI6:AJ6"/>
    <mergeCell ref="V6:W6"/>
    <mergeCell ref="X6:Y6"/>
    <mergeCell ref="Z6:AB6"/>
    <mergeCell ref="AC6:AD6"/>
    <mergeCell ref="AE6:AF6"/>
    <mergeCell ref="B7:C7"/>
    <mergeCell ref="D7:E7"/>
    <mergeCell ref="P7:Q7"/>
    <mergeCell ref="B8:G8"/>
    <mergeCell ref="H8:K8"/>
    <mergeCell ref="L8:M8"/>
    <mergeCell ref="N8:O8"/>
    <mergeCell ref="P8:Q8"/>
    <mergeCell ref="T6:U6"/>
    <mergeCell ref="AG8:AH8"/>
    <mergeCell ref="AI8:AJ8"/>
    <mergeCell ref="B9:C9"/>
    <mergeCell ref="D9:E9"/>
    <mergeCell ref="F9:G9"/>
    <mergeCell ref="H9:I9"/>
    <mergeCell ref="J9:M9"/>
    <mergeCell ref="N9:O9"/>
    <mergeCell ref="P9:Q9"/>
    <mergeCell ref="T9:U9"/>
    <mergeCell ref="T8:U8"/>
    <mergeCell ref="V8:W8"/>
    <mergeCell ref="X8:Y8"/>
    <mergeCell ref="Z8:AB8"/>
    <mergeCell ref="AC8:AD8"/>
    <mergeCell ref="AE8:AF8"/>
    <mergeCell ref="AI9:AJ9"/>
    <mergeCell ref="V9:W9"/>
    <mergeCell ref="X9:Y9"/>
    <mergeCell ref="Z9:AB9"/>
    <mergeCell ref="AC9:AD9"/>
    <mergeCell ref="AE9:AF9"/>
    <mergeCell ref="AG9:AH9"/>
    <mergeCell ref="AC10:AD10"/>
    <mergeCell ref="AE10:AF10"/>
    <mergeCell ref="AG10:AH10"/>
    <mergeCell ref="AI10:AJ10"/>
    <mergeCell ref="B11:C11"/>
    <mergeCell ref="D11:E11"/>
    <mergeCell ref="F11:I11"/>
    <mergeCell ref="L11:M11"/>
    <mergeCell ref="N11:O11"/>
    <mergeCell ref="P11:Q11"/>
    <mergeCell ref="B10:I10"/>
    <mergeCell ref="J10:K10"/>
    <mergeCell ref="L10:M10"/>
    <mergeCell ref="N10:O10"/>
    <mergeCell ref="P10:Q10"/>
    <mergeCell ref="T10:U10"/>
    <mergeCell ref="V10:W10"/>
    <mergeCell ref="X10:Y10"/>
    <mergeCell ref="Z10:AB10"/>
    <mergeCell ref="B18:C18"/>
    <mergeCell ref="D18:E18"/>
    <mergeCell ref="F18:G18"/>
    <mergeCell ref="K18:L18"/>
    <mergeCell ref="M18:N18"/>
    <mergeCell ref="O18:P18"/>
    <mergeCell ref="P12:Q12"/>
    <mergeCell ref="A14:C15"/>
    <mergeCell ref="D14:E15"/>
    <mergeCell ref="F14:Q15"/>
    <mergeCell ref="A17:H17"/>
    <mergeCell ref="J17:Q17"/>
    <mergeCell ref="B12:C12"/>
    <mergeCell ref="D12:G12"/>
    <mergeCell ref="H12:I12"/>
    <mergeCell ref="J12:K12"/>
    <mergeCell ref="L12:M12"/>
    <mergeCell ref="N12:O12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S43:U43"/>
    <mergeCell ref="V43:Y43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A45:G45"/>
    <mergeCell ref="I45:O45"/>
    <mergeCell ref="A46:G46"/>
    <mergeCell ref="I46:K46"/>
    <mergeCell ref="L46:M46"/>
    <mergeCell ref="I47:K47"/>
    <mergeCell ref="L47:M47"/>
    <mergeCell ref="A43:C43"/>
    <mergeCell ref="D43:G43"/>
    <mergeCell ref="J43:L43"/>
    <mergeCell ref="M43:P43"/>
    <mergeCell ref="A52:C52"/>
    <mergeCell ref="G52:J52"/>
    <mergeCell ref="M52:O52"/>
    <mergeCell ref="A53:C53"/>
    <mergeCell ref="G53:J53"/>
    <mergeCell ref="M53:O53"/>
    <mergeCell ref="A49:C49"/>
    <mergeCell ref="G49:J49"/>
    <mergeCell ref="M49:O49"/>
    <mergeCell ref="A50:C50"/>
    <mergeCell ref="G50:J50"/>
    <mergeCell ref="M50:O50"/>
  </mergeCells>
  <dataValidations count="6">
    <dataValidation type="list" showInputMessage="1" showErrorMessage="1" sqref="F19:G19 O19:P19 F33:G33" xr:uid="{9317C0C2-2E3E-40DC-812A-31E18F9C29D3}">
      <formula1>Lecc</formula1>
    </dataValidation>
    <dataValidation type="list" allowBlank="1" showInputMessage="1" showErrorMessage="1" sqref="K42:L42 K39:L39" xr:uid="{774FAB4A-106C-4361-A224-3E4F2D890693}">
      <formula1>list4</formula1>
    </dataValidation>
    <dataValidation type="list" allowBlank="1" showInputMessage="1" showErrorMessage="1" sqref="B42:C42 B39:C39" xr:uid="{7BAE503E-A0BE-4577-AF96-B2BC32A687C5}">
      <formula1>list3</formula1>
    </dataValidation>
    <dataValidation type="list" allowBlank="1" showInputMessage="1" showErrorMessage="1" sqref="K28:L28 K25:L25" xr:uid="{D6FFE455-63AB-4A00-BC34-073B287F41C4}">
      <formula1>list2</formula1>
    </dataValidation>
    <dataValidation type="list" allowBlank="1" showInputMessage="1" showErrorMessage="1" sqref="B40:B41 C28 B25:B28 K26:K27 C25 K40:K41" xr:uid="{48A07854-DA40-4E8B-B43B-67D167DDCD6E}">
      <formula1>list1</formula1>
    </dataValidation>
    <dataValidation type="list" allowBlank="1" showInputMessage="1" showErrorMessage="1" sqref="O33:P33 H19:H28 F20:F28 Q19:Q28 O20:O28 H33:H42 O34:O42 F34:F42 Q33:Q42" xr:uid="{EC928F3C-04ED-487B-B4F3-FB09FE301D6F}">
      <formula1>Lecc</formula1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stopIfTrue="1" id="{4F5FDEB4-F2C1-4E47-BCA1-4D07366673E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D21:E21</xm:sqref>
        </x14:conditionalFormatting>
        <x14:conditionalFormatting xmlns:xm="http://schemas.microsoft.com/office/excel/2006/main">
          <x14:cfRule type="expression" priority="16" id="{0B370414-4A5C-4A22-A141-E989380B0459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 D26:D27</xm:sqref>
        </x14:conditionalFormatting>
        <x14:conditionalFormatting xmlns:xm="http://schemas.microsoft.com/office/excel/2006/main">
          <x14:cfRule type="expression" priority="22" stopIfTrue="1" id="{6FC36BB5-52BE-46BF-8D56-63D5BEFBA1E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D35:E35</xm:sqref>
        </x14:conditionalFormatting>
        <x14:conditionalFormatting xmlns:xm="http://schemas.microsoft.com/office/excel/2006/main">
          <x14:cfRule type="expression" priority="8" id="{E62C5C10-27D4-425D-A73A-89ABE146BF1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 D40:D41</xm:sqref>
        </x14:conditionalFormatting>
        <x14:conditionalFormatting xmlns:xm="http://schemas.microsoft.com/office/excel/2006/main">
          <x14:cfRule type="expression" priority="61" id="{04EA341C-C900-4E76-85FF-1E34EE9EA1FA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8" stopIfTrue="1" id="{232B96E6-6168-4A0F-81B0-1D9B0B99754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7" id="{C28D5953-E6EE-4D2E-B466-9F80335990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4" id="{15806CE7-D8C1-494A-BE41-593036FF168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3" id="{7C9D8BC8-2C60-4163-8415-17BF2DE38E6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5" id="{BC4F56CA-DAB9-4114-85CD-AFCFB6648AC9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31" id="{9E38A918-15A4-4084-BBF2-C7A32690F76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1" stopIfTrue="1" id="{B825FCCB-4129-4F3E-8DAD-A0288DB1B78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20" id="{8AC68000-BA9B-4FA0-9C7A-2A64683E03B2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6" id="{90A67F1A-2842-4A43-AF43-38B9FC5CDA5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5" id="{E1213DFE-5182-4FB4-8F30-4B47E7CFE07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7" id="{637898D2-DACE-4A52-9B56-E506C06CB9B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83" id="{F61749A8-9840-4805-AD05-8B9183185E68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80" id="{EC908C45-1D1A-4567-8E6D-FFAC47181CD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78" id="{2F90E4DC-E07D-4CC0-8A9A-BE83D7A416A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76" id="{F3A0EAF2-4B4A-47D1-BA63-BF88E1C6F156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74" id="{172C2F69-C178-4701-94B2-BEEAFBD8DAA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63" id="{6F3E2B55-2324-4A2A-8109-7E4E4FEC995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F26:F27</xm:sqref>
        </x14:conditionalFormatting>
        <x14:conditionalFormatting xmlns:xm="http://schemas.microsoft.com/office/excel/2006/main">
          <x14:cfRule type="expression" priority="43" id="{BC589A06-DE9F-435F-8494-7B0F3627D4B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40" id="{0B2AF0C6-7B28-4B4B-8278-7AD90D44AAA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38" id="{FEB7B2F3-AA61-49F2-945C-D5031843D012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36" id="{7435B378-214B-4596-B28B-ED6292655A0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34" id="{DDA8473C-9C1F-4DFF-B151-89BAC1CC1E9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33" id="{42266F34-ACB1-4F7B-AA73-0B7682465960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F40:F41</xm:sqref>
        </x14:conditionalFormatting>
        <x14:conditionalFormatting xmlns:xm="http://schemas.microsoft.com/office/excel/2006/main">
          <x14:cfRule type="expression" priority="82" stopIfTrue="1" id="{97C379CC-207F-4ED0-8A48-D5C65FF74F16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F21:G21</xm:sqref>
        </x14:conditionalFormatting>
        <x14:conditionalFormatting xmlns:xm="http://schemas.microsoft.com/office/excel/2006/main">
          <x14:cfRule type="expression" priority="45" id="{1EAA2F2D-23F0-48E1-A496-39C9E745CA68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F25:G25</xm:sqref>
        </x14:conditionalFormatting>
        <x14:conditionalFormatting xmlns:xm="http://schemas.microsoft.com/office/excel/2006/main">
          <x14:cfRule type="expression" priority="42" stopIfTrue="1" id="{8CBB3659-2DA4-4259-966C-D90891F16BA4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F35:G35</xm:sqref>
        </x14:conditionalFormatting>
        <x14:conditionalFormatting xmlns:xm="http://schemas.microsoft.com/office/excel/2006/main">
          <x14:cfRule type="expression" priority="30" id="{BAE3EE1E-F4D4-4AC0-BFC0-3B30355C199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F39:G39</xm:sqref>
        </x14:conditionalFormatting>
        <x14:conditionalFormatting xmlns:xm="http://schemas.microsoft.com/office/excel/2006/main">
          <x14:cfRule type="expression" priority="60" id="{B4A97E08-6128-4B7D-96E9-AACBEE1776E2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H19:H28 Q19:Q28 H33:H42 Q33:Q42</xm:sqref>
        </x14:conditionalFormatting>
        <x14:conditionalFormatting xmlns:xm="http://schemas.microsoft.com/office/excel/2006/main">
          <x14:cfRule type="expression" priority="32" id="{823782A3-BF48-4F0A-B23F-C6BA5F319D1D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5" stopIfTrue="1" id="{76955579-002B-4247-8805-9CD1847F49C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M21:N21</xm:sqref>
        </x14:conditionalFormatting>
        <x14:conditionalFormatting xmlns:xm="http://schemas.microsoft.com/office/excel/2006/main">
          <x14:cfRule type="expression" priority="12" id="{4B0CE31D-B1DB-42AA-BCAF-3BB3A209395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 M26:M27</xm:sqref>
        </x14:conditionalFormatting>
        <x14:conditionalFormatting xmlns:xm="http://schemas.microsoft.com/office/excel/2006/main">
          <x14:cfRule type="expression" priority="2" id="{0629AC1D-B7DD-407F-8606-82543EA5A1D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M37:N37</xm:sqref>
        </x14:conditionalFormatting>
        <x14:conditionalFormatting xmlns:xm="http://schemas.microsoft.com/office/excel/2006/main">
          <x14:cfRule type="expression" priority="1" id="{53B316CC-FC3A-4949-A0F7-EAAE78A19ED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M38:N38</xm:sqref>
        </x14:conditionalFormatting>
        <x14:conditionalFormatting xmlns:xm="http://schemas.microsoft.com/office/excel/2006/main">
          <x14:cfRule type="expression" priority="4" id="{6F4BB00F-9BAF-4DA2-8C90-94B928C4691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 M40:M41</xm:sqref>
        </x14:conditionalFormatting>
        <x14:conditionalFormatting xmlns:xm="http://schemas.microsoft.com/office/excel/2006/main">
          <x14:cfRule type="expression" priority="46" id="{AF137339-BDB4-4B61-B7BC-3551FC80101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4" stopIfTrue="1" id="{64C1E3DA-20C7-4024-BE3B-04D05F51422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23" id="{41983E6F-89D7-4C83-A612-0DEEE729DC73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0" id="{B60769B4-B853-454B-A80F-E271D81B6AC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9" id="{749C13D9-AD5F-41A8-82F3-C5BBDF277B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11" id="{5FC8929C-D3D2-443E-91FB-4912837401F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59" id="{C2E648CD-F6DF-4B0A-B450-802CFCE73EF1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3" id="{2CFB5362-2A60-40C5-AA4E-B32260F9223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58" id="{94E17895-583C-42D8-9AB3-4EF3D8B6591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55" id="{512D19D5-AD94-4E20-8A73-5CC801042A2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53" id="{D3B879F9-4ECB-4466-BD06-725CF9C61C29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51" id="{F8FD40FC-5031-429D-945A-4F46DC9FEE2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49" id="{84877F48-3577-40A2-8F59-6E3087E958C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48" id="{424E98FA-9BD2-4BD2-9431-A4E843F4F78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O26:O27</xm:sqref>
        </x14:conditionalFormatting>
        <x14:conditionalFormatting xmlns:xm="http://schemas.microsoft.com/office/excel/2006/main">
          <x14:cfRule type="expression" priority="44" id="{A54BAE4C-FF8E-4C00-985F-AE7D5FE610D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O40:O41</xm:sqref>
        </x14:conditionalFormatting>
        <x14:conditionalFormatting xmlns:xm="http://schemas.microsoft.com/office/excel/2006/main">
          <x14:cfRule type="expression" priority="57" stopIfTrue="1" id="{04BED2D8-03F1-4BD1-B088-4EA7EB13B3E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O21:P21</xm:sqref>
        </x14:conditionalFormatting>
        <x14:conditionalFormatting xmlns:xm="http://schemas.microsoft.com/office/excel/2006/main">
          <x14:cfRule type="expression" priority="29" id="{A2E465B8-B40A-4C52-8CEF-1F50BECA8D8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O25:P25</xm:sqref>
        </x14:conditionalFormatting>
        <x14:conditionalFormatting xmlns:xm="http://schemas.microsoft.com/office/excel/2006/main">
          <x14:cfRule type="expression" priority="72" id="{F36FB511-D205-4788-9AA1-683CF8810DD9}">
            <xm:f>($M$34=Sheet2!$B$10)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O34:P34</xm:sqref>
        </x14:conditionalFormatting>
        <x14:conditionalFormatting xmlns:xm="http://schemas.microsoft.com/office/excel/2006/main">
          <x14:cfRule type="expression" priority="70" id="{D58681B5-60D8-4816-AB71-3BCD7A0FD084}">
            <xm:f>($M$35=Sheet2!$B$10)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O35:P35</xm:sqref>
        </x14:conditionalFormatting>
        <x14:conditionalFormatting xmlns:xm="http://schemas.microsoft.com/office/excel/2006/main">
          <x14:cfRule type="expression" priority="68" id="{D4E2C5F5-DB9A-422F-AE6F-5340220F6585}">
            <xm:f>($M$36=Sheet2!$B$10)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O36:P36</xm:sqref>
        </x14:conditionalFormatting>
        <x14:conditionalFormatting xmlns:xm="http://schemas.microsoft.com/office/excel/2006/main">
          <x14:cfRule type="expression" priority="66" id="{6E7C07F1-8774-46F2-AEFB-CDA6BD8F41B3}">
            <xm:f>($M$37=Sheet2!$B$10)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O37:P37</xm:sqref>
        </x14:conditionalFormatting>
        <x14:conditionalFormatting xmlns:xm="http://schemas.microsoft.com/office/excel/2006/main">
          <x14:cfRule type="expression" priority="64" id="{155D0BBD-CBFD-46DB-80C8-674C5054110A}">
            <xm:f>($M$38=Sheet2!$B$10)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O38:P38</xm:sqref>
        </x14:conditionalFormatting>
        <x14:conditionalFormatting xmlns:xm="http://schemas.microsoft.com/office/excel/2006/main">
          <x14:cfRule type="expression" priority="28" id="{CCBDDB83-647B-4931-B6BA-053B6AB1C9A8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28C8E10-65A0-47AE-A887-88627B9D6C48}">
          <x14:formula1>
            <xm:f>Sheet2!$A$1:$A$5</xm:f>
          </x14:formula1>
          <xm:sqref>C5:F5</xm:sqref>
        </x14:dataValidation>
        <x14:dataValidation type="list" showInputMessage="1" showErrorMessage="1" xr:uid="{0B4BFAA2-860B-4E79-BE44-9DE6C284910A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8E7EB883-DE40-40A7-BBBB-CF31E4DC9C90}">
          <x14:formula1>
            <xm:f>Sheet2!$B$1:$B$10</xm:f>
          </x14:formula1>
          <xm:sqref>D20:D28 D34:D42 E39 N25 M33:N33 M20:M28 E25 E42 E28 N28 M37:M42 N39 N42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66"/>
  <sheetViews>
    <sheetView rightToLeft="1" view="pageBreakPreview" topLeftCell="A50" zoomScaleNormal="130" zoomScaleSheetLayoutView="100" workbookViewId="0">
      <selection activeCell="F8" sqref="F8:I8"/>
    </sheetView>
  </sheetViews>
  <sheetFormatPr defaultColWidth="0" defaultRowHeight="0" customHeight="1" zeroHeight="1" x14ac:dyDescent="0.35"/>
  <cols>
    <col min="1" max="1" width="9.54296875" style="1" customWidth="1"/>
    <col min="2" max="2" width="2.54296875" style="1" customWidth="1"/>
    <col min="3" max="3" width="6.54296875" style="1" customWidth="1"/>
    <col min="4" max="4" width="5.453125" style="1" customWidth="1"/>
    <col min="5" max="5" width="5.54296875" style="1" customWidth="1"/>
    <col min="6" max="6" width="6.453125" style="1" customWidth="1"/>
    <col min="7" max="7" width="4.26953125" style="1" customWidth="1"/>
    <col min="8" max="8" width="10.7265625" style="1" customWidth="1"/>
    <col min="9" max="9" width="2.7265625" style="1" customWidth="1"/>
    <col min="10" max="10" width="9.26953125" style="1" customWidth="1"/>
    <col min="11" max="11" width="4.453125" style="1" customWidth="1"/>
    <col min="12" max="12" width="8.81640625" style="1" customWidth="1"/>
    <col min="13" max="13" width="3.453125" style="1" customWidth="1"/>
    <col min="14" max="14" width="4.81640625" style="1" customWidth="1"/>
    <col min="15" max="15" width="5.81640625" style="1" customWidth="1"/>
    <col min="16" max="16" width="6.08984375" style="1" customWidth="1"/>
    <col min="17" max="17" width="9.1796875" style="1" customWidth="1"/>
    <col min="18" max="18" width="3.54296875" style="1" customWidth="1"/>
    <col min="19" max="19" width="6.453125" style="1" customWidth="1"/>
    <col min="20" max="37" width="0" style="1" hidden="1" customWidth="1"/>
    <col min="38" max="16384" width="6.453125" style="1" hidden="1"/>
  </cols>
  <sheetData>
    <row r="1" spans="1:36" ht="14.25" customHeight="1" x14ac:dyDescent="0.35">
      <c r="A1" s="283" t="s">
        <v>0</v>
      </c>
      <c r="B1" s="283"/>
      <c r="C1" s="283"/>
      <c r="D1" s="283"/>
      <c r="E1" s="283"/>
      <c r="F1" s="283"/>
      <c r="G1" s="47"/>
      <c r="H1" s="47"/>
      <c r="I1" s="47"/>
      <c r="J1" s="47"/>
      <c r="K1" s="74"/>
      <c r="L1" s="47"/>
      <c r="M1" s="284" t="s">
        <v>3</v>
      </c>
      <c r="N1" s="284"/>
      <c r="O1" s="284"/>
      <c r="P1" s="284"/>
      <c r="Q1" s="284"/>
    </row>
    <row r="2" spans="1:36" ht="14.25" customHeight="1" x14ac:dyDescent="0.35">
      <c r="A2" s="283" t="s">
        <v>69</v>
      </c>
      <c r="B2" s="283"/>
      <c r="C2" s="283"/>
      <c r="D2" s="283"/>
      <c r="E2" s="283"/>
      <c r="F2" s="283"/>
      <c r="G2" s="47"/>
      <c r="H2" s="47"/>
      <c r="I2" s="47"/>
      <c r="J2" s="47"/>
      <c r="K2" s="74"/>
      <c r="L2" s="47"/>
      <c r="M2" s="285">
        <v>2022</v>
      </c>
      <c r="N2" s="285"/>
      <c r="O2" s="286" t="s">
        <v>22</v>
      </c>
      <c r="P2" s="286"/>
      <c r="Q2" s="49">
        <v>11</v>
      </c>
    </row>
    <row r="3" spans="1:36" ht="14.25" customHeight="1" x14ac:dyDescent="0.35">
      <c r="A3" s="283" t="s">
        <v>68</v>
      </c>
      <c r="B3" s="283"/>
      <c r="C3" s="283"/>
      <c r="D3" s="283"/>
      <c r="E3" s="283"/>
      <c r="F3" s="283"/>
      <c r="G3" s="47"/>
      <c r="H3" s="47"/>
      <c r="I3" s="47"/>
      <c r="J3" s="47"/>
      <c r="K3" s="74"/>
      <c r="L3" s="47"/>
      <c r="M3" s="280" t="s">
        <v>4</v>
      </c>
      <c r="N3" s="280"/>
      <c r="O3" s="280"/>
      <c r="P3" s="50">
        <v>8</v>
      </c>
      <c r="Q3" s="48"/>
    </row>
    <row r="4" spans="1:36" ht="14.25" customHeight="1" x14ac:dyDescent="0.35">
      <c r="A4" s="278" t="s">
        <v>38</v>
      </c>
      <c r="B4" s="278"/>
      <c r="C4" s="279" t="s">
        <v>58</v>
      </c>
      <c r="D4" s="279"/>
      <c r="E4" s="279"/>
      <c r="F4" s="279"/>
      <c r="G4" s="47"/>
      <c r="H4" s="47"/>
      <c r="I4" s="47"/>
      <c r="J4" s="47"/>
      <c r="K4" s="74"/>
      <c r="L4" s="47"/>
      <c r="M4" s="280" t="s">
        <v>5</v>
      </c>
      <c r="N4" s="280"/>
      <c r="O4" s="280"/>
      <c r="P4" s="51">
        <v>4</v>
      </c>
      <c r="Q4" s="53" t="s">
        <v>63</v>
      </c>
    </row>
    <row r="5" spans="1:36" ht="18.5" customHeight="1" thickBot="1" x14ac:dyDescent="0.4">
      <c r="A5" s="281" t="s">
        <v>39</v>
      </c>
      <c r="B5" s="281"/>
      <c r="C5" s="282" t="s">
        <v>36</v>
      </c>
      <c r="D5" s="282"/>
      <c r="E5" s="282"/>
      <c r="F5" s="282"/>
      <c r="G5" s="47"/>
      <c r="H5" s="47"/>
      <c r="I5" s="47"/>
      <c r="J5" s="47"/>
      <c r="K5" s="74"/>
      <c r="L5" s="47"/>
      <c r="M5" s="280" t="s">
        <v>6</v>
      </c>
      <c r="N5" s="280"/>
      <c r="O5" s="280"/>
      <c r="P5" s="52">
        <v>4</v>
      </c>
      <c r="Q5" s="48"/>
      <c r="T5" s="100"/>
      <c r="U5" s="100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</row>
    <row r="6" spans="1:36" ht="16.5" thickTop="1" thickBot="1" x14ac:dyDescent="0.4">
      <c r="A6" s="75"/>
      <c r="B6" s="274" t="s">
        <v>23</v>
      </c>
      <c r="C6" s="275"/>
      <c r="D6" s="274" t="s">
        <v>24</v>
      </c>
      <c r="E6" s="275"/>
      <c r="F6" s="274" t="s">
        <v>25</v>
      </c>
      <c r="G6" s="275"/>
      <c r="H6" s="274" t="s">
        <v>26</v>
      </c>
      <c r="I6" s="275"/>
      <c r="J6" s="274" t="s">
        <v>27</v>
      </c>
      <c r="K6" s="275"/>
      <c r="L6" s="274" t="s">
        <v>28</v>
      </c>
      <c r="M6" s="275"/>
      <c r="N6" s="274" t="s">
        <v>29</v>
      </c>
      <c r="O6" s="275"/>
      <c r="P6" s="276" t="s">
        <v>30</v>
      </c>
      <c r="Q6" s="275"/>
      <c r="T6" s="101"/>
      <c r="U6" s="101"/>
      <c r="V6" s="101"/>
      <c r="W6" s="101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</row>
    <row r="7" spans="1:36" ht="9" customHeight="1" thickTop="1" x14ac:dyDescent="0.35">
      <c r="A7" s="82" t="s">
        <v>54</v>
      </c>
      <c r="B7" s="287"/>
      <c r="C7" s="288"/>
      <c r="D7" s="289"/>
      <c r="E7" s="288"/>
      <c r="F7" s="77"/>
      <c r="G7" s="78"/>
      <c r="H7" s="77"/>
      <c r="I7" s="78"/>
      <c r="J7" s="77"/>
      <c r="K7" s="78"/>
      <c r="L7" s="77"/>
      <c r="M7" s="78"/>
      <c r="N7" s="77"/>
      <c r="O7" s="76"/>
      <c r="P7" s="289"/>
      <c r="Q7" s="290"/>
      <c r="T7" s="39"/>
      <c r="U7" s="39"/>
      <c r="V7" s="39"/>
      <c r="W7" s="39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6" ht="14.25" customHeight="1" x14ac:dyDescent="0.35">
      <c r="A8" s="82" t="s">
        <v>7</v>
      </c>
      <c r="B8" s="291"/>
      <c r="C8" s="252"/>
      <c r="D8" s="266"/>
      <c r="E8" s="252"/>
      <c r="F8" s="266"/>
      <c r="G8" s="252"/>
      <c r="H8" s="267"/>
      <c r="I8" s="268"/>
      <c r="J8" s="267"/>
      <c r="K8" s="268"/>
      <c r="L8" s="253"/>
      <c r="M8" s="254"/>
      <c r="N8" s="253"/>
      <c r="O8" s="254"/>
      <c r="P8" s="253"/>
      <c r="Q8" s="255"/>
      <c r="T8" s="101"/>
      <c r="U8" s="101"/>
      <c r="V8" s="101"/>
      <c r="W8" s="101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</row>
    <row r="9" spans="1:36" ht="14.25" customHeight="1" x14ac:dyDescent="0.35">
      <c r="A9" s="83" t="s">
        <v>8</v>
      </c>
      <c r="B9" s="269"/>
      <c r="C9" s="270"/>
      <c r="D9" s="271"/>
      <c r="E9" s="270"/>
      <c r="F9" s="271"/>
      <c r="G9" s="270"/>
      <c r="H9" s="253"/>
      <c r="I9" s="254"/>
      <c r="J9" s="272"/>
      <c r="K9" s="273"/>
      <c r="L9" s="277"/>
      <c r="M9" s="273"/>
      <c r="N9" s="253"/>
      <c r="O9" s="254"/>
      <c r="P9" s="253"/>
      <c r="Q9" s="255"/>
      <c r="T9" s="101"/>
      <c r="U9" s="101"/>
      <c r="V9" s="101"/>
      <c r="W9" s="101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36" ht="14.25" customHeight="1" x14ac:dyDescent="0.35">
      <c r="A10" s="84" t="s">
        <v>9</v>
      </c>
      <c r="B10" s="261" t="s">
        <v>61</v>
      </c>
      <c r="C10" s="262"/>
      <c r="D10" s="262"/>
      <c r="E10" s="262"/>
      <c r="F10" s="262"/>
      <c r="G10" s="262"/>
      <c r="H10" s="262"/>
      <c r="I10" s="263"/>
      <c r="J10" s="264"/>
      <c r="K10" s="265"/>
      <c r="L10" s="253"/>
      <c r="M10" s="254"/>
      <c r="N10" s="253"/>
      <c r="O10" s="254"/>
      <c r="P10" s="253"/>
      <c r="Q10" s="255"/>
      <c r="T10" s="101"/>
      <c r="U10" s="101"/>
      <c r="V10" s="101"/>
      <c r="W10" s="101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</row>
    <row r="11" spans="1:36" ht="14.25" customHeight="1" x14ac:dyDescent="0.35">
      <c r="A11" s="84" t="s">
        <v>10</v>
      </c>
      <c r="B11" s="251"/>
      <c r="C11" s="252"/>
      <c r="D11" s="259" t="s">
        <v>62</v>
      </c>
      <c r="E11" s="260"/>
      <c r="F11" s="256" t="s">
        <v>64</v>
      </c>
      <c r="G11" s="257"/>
      <c r="H11" s="257"/>
      <c r="I11" s="258"/>
      <c r="J11" s="266"/>
      <c r="K11" s="252"/>
      <c r="L11" s="253"/>
      <c r="M11" s="254"/>
      <c r="N11" s="253"/>
      <c r="O11" s="254"/>
      <c r="P11" s="253"/>
      <c r="Q11" s="255"/>
    </row>
    <row r="12" spans="1:36" ht="14.25" customHeight="1" thickBot="1" x14ac:dyDescent="0.4">
      <c r="A12" s="85" t="s">
        <v>11</v>
      </c>
      <c r="B12" s="243"/>
      <c r="C12" s="241"/>
      <c r="D12" s="240" t="s">
        <v>62</v>
      </c>
      <c r="E12" s="241"/>
      <c r="F12" s="241"/>
      <c r="G12" s="242"/>
      <c r="H12" s="237"/>
      <c r="I12" s="238"/>
      <c r="J12" s="235"/>
      <c r="K12" s="239"/>
      <c r="L12" s="235"/>
      <c r="M12" s="239"/>
      <c r="N12" s="235"/>
      <c r="O12" s="239"/>
      <c r="P12" s="235"/>
      <c r="Q12" s="236"/>
    </row>
    <row r="13" spans="1:36" ht="5.25" customHeight="1" thickTop="1" thickBot="1" x14ac:dyDescent="0.4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36" ht="14.25" customHeight="1" thickTop="1" thickBot="1" x14ac:dyDescent="0.4">
      <c r="A14" s="249" t="s">
        <v>50</v>
      </c>
      <c r="B14" s="250"/>
      <c r="C14" s="245"/>
      <c r="D14" s="244" t="s">
        <v>51</v>
      </c>
      <c r="E14" s="245"/>
      <c r="F14" s="246" t="s">
        <v>60</v>
      </c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8"/>
    </row>
    <row r="15" spans="1:36" ht="5.5" customHeight="1" thickTop="1" thickBot="1" x14ac:dyDescent="0.4">
      <c r="A15" s="9"/>
      <c r="B15" s="9"/>
      <c r="C15" s="9"/>
      <c r="D15" s="36"/>
      <c r="E15" s="36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36" ht="16.5" thickTop="1" thickBot="1" x14ac:dyDescent="0.4">
      <c r="A16" s="224" t="s">
        <v>12</v>
      </c>
      <c r="B16" s="225"/>
      <c r="C16" s="226"/>
      <c r="D16" s="226"/>
      <c r="E16" s="226"/>
      <c r="F16" s="226"/>
      <c r="G16" s="226"/>
      <c r="H16" s="227"/>
      <c r="I16" s="54"/>
      <c r="J16" s="224" t="s">
        <v>13</v>
      </c>
      <c r="K16" s="225"/>
      <c r="L16" s="226"/>
      <c r="M16" s="226"/>
      <c r="N16" s="226"/>
      <c r="O16" s="226"/>
      <c r="P16" s="226"/>
      <c r="Q16" s="227"/>
    </row>
    <row r="17" spans="1:17" ht="19.75" customHeight="1" thickTop="1" x14ac:dyDescent="0.35">
      <c r="A17" s="55" t="s">
        <v>14</v>
      </c>
      <c r="B17" s="228" t="s">
        <v>15</v>
      </c>
      <c r="C17" s="229"/>
      <c r="D17" s="230" t="s">
        <v>41</v>
      </c>
      <c r="E17" s="231"/>
      <c r="F17" s="232" t="s">
        <v>42</v>
      </c>
      <c r="G17" s="231"/>
      <c r="H17" s="56" t="s">
        <v>52</v>
      </c>
      <c r="I17" s="54"/>
      <c r="J17" s="55" t="s">
        <v>14</v>
      </c>
      <c r="K17" s="228" t="s">
        <v>15</v>
      </c>
      <c r="L17" s="229"/>
      <c r="M17" s="230" t="s">
        <v>41</v>
      </c>
      <c r="N17" s="231"/>
      <c r="O17" s="232" t="s">
        <v>42</v>
      </c>
      <c r="P17" s="231"/>
      <c r="Q17" s="56" t="s">
        <v>52</v>
      </c>
    </row>
    <row r="18" spans="1:17" ht="13.5" customHeight="1" x14ac:dyDescent="0.35">
      <c r="A18" s="86" t="s">
        <v>53</v>
      </c>
      <c r="B18" s="203">
        <v>44863</v>
      </c>
      <c r="C18" s="204"/>
      <c r="D18" s="205"/>
      <c r="E18" s="206"/>
      <c r="F18" s="233"/>
      <c r="G18" s="234"/>
      <c r="H18" s="57" t="str">
        <f>IF(D18=Sheet2!B10,"",IF((D18+F18)&lt;&gt;0,(D18+F18), ""))</f>
        <v/>
      </c>
      <c r="I18" s="54"/>
      <c r="J18" s="86" t="s">
        <v>53</v>
      </c>
      <c r="K18" s="203">
        <f>B23+2</f>
        <v>44870</v>
      </c>
      <c r="L18" s="204"/>
      <c r="M18" s="205"/>
      <c r="N18" s="206"/>
      <c r="O18" s="233"/>
      <c r="P18" s="234"/>
      <c r="Q18" s="57" t="str">
        <f>IF(M18=Sheet2!K10,"",IF((M18+O18)&lt;&gt;0,(M18+O18), ""))</f>
        <v/>
      </c>
    </row>
    <row r="19" spans="1:17" ht="13.5" customHeight="1" x14ac:dyDescent="0.35">
      <c r="A19" s="86" t="s">
        <v>7</v>
      </c>
      <c r="B19" s="203">
        <f>B18+1</f>
        <v>44864</v>
      </c>
      <c r="C19" s="204"/>
      <c r="D19" s="205"/>
      <c r="E19" s="206"/>
      <c r="F19" s="209"/>
      <c r="G19" s="210"/>
      <c r="H19" s="57" t="str">
        <f>IF(D19=Sheet2!B11,"",IF((D19+F19)&lt;&gt;0,(D19+F19), ""))</f>
        <v/>
      </c>
      <c r="I19" s="54"/>
      <c r="J19" s="86" t="s">
        <v>7</v>
      </c>
      <c r="K19" s="203">
        <f>K18+1</f>
        <v>44871</v>
      </c>
      <c r="L19" s="204"/>
      <c r="M19" s="205"/>
      <c r="N19" s="206"/>
      <c r="O19" s="209"/>
      <c r="P19" s="210"/>
      <c r="Q19" s="57"/>
    </row>
    <row r="20" spans="1:17" ht="13.5" customHeight="1" x14ac:dyDescent="0.35">
      <c r="A20" s="86" t="s">
        <v>8</v>
      </c>
      <c r="B20" s="203">
        <f>B19+1</f>
        <v>44865</v>
      </c>
      <c r="C20" s="204"/>
      <c r="D20" s="205"/>
      <c r="E20" s="206"/>
      <c r="F20" s="209"/>
      <c r="G20" s="210"/>
      <c r="H20" s="57" t="str">
        <f>IF(D20=Sheet2!B12,"",IF((D20+F20)&lt;&gt;0,(D20+F20), ""))</f>
        <v/>
      </c>
      <c r="I20" s="54"/>
      <c r="J20" s="86" t="s">
        <v>8</v>
      </c>
      <c r="K20" s="203">
        <f>K19+1</f>
        <v>44872</v>
      </c>
      <c r="L20" s="204"/>
      <c r="M20" s="205"/>
      <c r="N20" s="206"/>
      <c r="O20" s="209"/>
      <c r="P20" s="210"/>
      <c r="Q20" s="57"/>
    </row>
    <row r="21" spans="1:17" ht="13.5" customHeight="1" x14ac:dyDescent="0.35">
      <c r="A21" s="86" t="s">
        <v>9</v>
      </c>
      <c r="B21" s="203">
        <f>B20+1</f>
        <v>44866</v>
      </c>
      <c r="C21" s="204"/>
      <c r="D21" s="205"/>
      <c r="E21" s="206"/>
      <c r="F21" s="209"/>
      <c r="G21" s="210"/>
      <c r="H21" s="57" t="str">
        <f>IF(D21=Sheet2!B13,"",IF((D21+F21)&lt;&gt;0,(D21+F21), ""))</f>
        <v/>
      </c>
      <c r="I21" s="54"/>
      <c r="J21" s="86" t="s">
        <v>9</v>
      </c>
      <c r="K21" s="203">
        <f>K20+1</f>
        <v>44873</v>
      </c>
      <c r="L21" s="204"/>
      <c r="M21" s="205"/>
      <c r="N21" s="206"/>
      <c r="O21" s="209"/>
      <c r="P21" s="210"/>
      <c r="Q21" s="57"/>
    </row>
    <row r="22" spans="1:17" ht="13.5" customHeight="1" x14ac:dyDescent="0.35">
      <c r="A22" s="86" t="s">
        <v>10</v>
      </c>
      <c r="B22" s="203">
        <f>B21+1</f>
        <v>44867</v>
      </c>
      <c r="C22" s="204"/>
      <c r="D22" s="205">
        <v>1</v>
      </c>
      <c r="E22" s="206"/>
      <c r="F22" s="209"/>
      <c r="G22" s="210"/>
      <c r="H22" s="57"/>
      <c r="I22" s="54"/>
      <c r="J22" s="86" t="s">
        <v>10</v>
      </c>
      <c r="K22" s="203">
        <f>K21+1</f>
        <v>44874</v>
      </c>
      <c r="L22" s="204"/>
      <c r="M22" s="205">
        <v>1</v>
      </c>
      <c r="N22" s="206"/>
      <c r="O22" s="209"/>
      <c r="P22" s="210"/>
      <c r="Q22" s="57"/>
    </row>
    <row r="23" spans="1:17" ht="13.5" customHeight="1" x14ac:dyDescent="0.35">
      <c r="A23" s="86" t="s">
        <v>11</v>
      </c>
      <c r="B23" s="203">
        <f>B22+1</f>
        <v>44868</v>
      </c>
      <c r="C23" s="204"/>
      <c r="D23" s="205">
        <v>2</v>
      </c>
      <c r="E23" s="206"/>
      <c r="F23" s="209"/>
      <c r="G23" s="210"/>
      <c r="H23" s="57"/>
      <c r="I23" s="54"/>
      <c r="J23" s="86" t="s">
        <v>11</v>
      </c>
      <c r="K23" s="203">
        <f>K22+1</f>
        <v>44875</v>
      </c>
      <c r="L23" s="204"/>
      <c r="M23" s="205">
        <v>2</v>
      </c>
      <c r="N23" s="206"/>
      <c r="O23" s="209"/>
      <c r="P23" s="210"/>
      <c r="Q23" s="57"/>
    </row>
    <row r="24" spans="1:17" ht="22.75" customHeight="1" x14ac:dyDescent="0.35">
      <c r="A24" s="87" t="s">
        <v>59</v>
      </c>
      <c r="B24" s="203">
        <f>B22</f>
        <v>44867</v>
      </c>
      <c r="C24" s="204"/>
      <c r="D24" s="205">
        <v>2</v>
      </c>
      <c r="E24" s="206"/>
      <c r="F24" s="207"/>
      <c r="G24" s="208"/>
      <c r="H24" s="57"/>
      <c r="I24" s="54"/>
      <c r="J24" s="87" t="s">
        <v>59</v>
      </c>
      <c r="K24" s="203">
        <f>K22</f>
        <v>44874</v>
      </c>
      <c r="L24" s="204"/>
      <c r="M24" s="205">
        <v>2</v>
      </c>
      <c r="N24" s="206"/>
      <c r="O24" s="207"/>
      <c r="P24" s="208"/>
      <c r="Q24" s="57"/>
    </row>
    <row r="25" spans="1:17" ht="14.25" customHeight="1" x14ac:dyDescent="0.35">
      <c r="A25" s="87" t="s">
        <v>56</v>
      </c>
      <c r="B25" s="203">
        <f>B21</f>
        <v>44866</v>
      </c>
      <c r="C25" s="204"/>
      <c r="D25" s="205"/>
      <c r="E25" s="206"/>
      <c r="F25" s="209"/>
      <c r="G25" s="210"/>
      <c r="H25" s="57"/>
      <c r="I25" s="54"/>
      <c r="J25" s="87" t="s">
        <v>56</v>
      </c>
      <c r="K25" s="203">
        <f>K21</f>
        <v>44873</v>
      </c>
      <c r="L25" s="204"/>
      <c r="M25" s="205"/>
      <c r="N25" s="206"/>
      <c r="O25" s="209"/>
      <c r="P25" s="210"/>
      <c r="Q25" s="57"/>
    </row>
    <row r="26" spans="1:17" ht="14.25" customHeight="1" x14ac:dyDescent="0.35">
      <c r="A26" s="87" t="s">
        <v>57</v>
      </c>
      <c r="B26" s="203">
        <f>B21</f>
        <v>44866</v>
      </c>
      <c r="C26" s="204"/>
      <c r="D26" s="205"/>
      <c r="E26" s="206"/>
      <c r="F26" s="209"/>
      <c r="G26" s="210"/>
      <c r="H26" s="57"/>
      <c r="I26" s="54"/>
      <c r="J26" s="87" t="s">
        <v>57</v>
      </c>
      <c r="K26" s="203">
        <f>K21</f>
        <v>44873</v>
      </c>
      <c r="L26" s="204"/>
      <c r="M26" s="205"/>
      <c r="N26" s="206"/>
      <c r="O26" s="209"/>
      <c r="P26" s="210"/>
      <c r="Q26" s="57"/>
    </row>
    <row r="27" spans="1:17" ht="22.75" customHeight="1" x14ac:dyDescent="0.35">
      <c r="A27" s="87" t="s">
        <v>20</v>
      </c>
      <c r="B27" s="203">
        <f>B21</f>
        <v>44866</v>
      </c>
      <c r="C27" s="204"/>
      <c r="D27" s="211">
        <v>3</v>
      </c>
      <c r="E27" s="212"/>
      <c r="F27" s="207"/>
      <c r="G27" s="208"/>
      <c r="H27" s="57"/>
      <c r="I27" s="54"/>
      <c r="J27" s="87" t="s">
        <v>20</v>
      </c>
      <c r="K27" s="203">
        <f>K21</f>
        <v>44873</v>
      </c>
      <c r="L27" s="204"/>
      <c r="M27" s="211">
        <v>3</v>
      </c>
      <c r="N27" s="212"/>
      <c r="O27" s="207"/>
      <c r="P27" s="208"/>
      <c r="Q27" s="57"/>
    </row>
    <row r="28" spans="1:17" ht="16" thickBot="1" x14ac:dyDescent="0.4">
      <c r="A28" s="197" t="s">
        <v>16</v>
      </c>
      <c r="B28" s="198"/>
      <c r="C28" s="199"/>
      <c r="D28" s="200" t="str">
        <f>"="&amp;IF(SUM(O18:O27,M24,M27)&lt;&gt;0,SUM(O18:O27,M24,M27),0)&amp;"+"&amp;"1.5x"&amp;IF(SUM(M18:M23)&lt;&gt;0,SUM(M18:M23),0)&amp;"+"&amp;"2.0 x"&amp;IF(M25&lt;&gt;0,M25,0) &amp; "+"&amp; "3.0 x" &amp; IF(M26&lt;&gt;0,M26,0)</f>
        <v>=5+1.5x3+2.0 x0+3.0 x0</v>
      </c>
      <c r="E28" s="201"/>
      <c r="F28" s="201"/>
      <c r="G28" s="202"/>
      <c r="H28" s="80">
        <f>IF(1.5*IF(SUM(D18:D23)&lt;&gt;0,SUM(D18:D23),0)+IF(SUM(F18:F27)&lt;&gt;0,SUM(F18:F27),0)+IF(SUM(D24,D27)&lt;&gt;0,SUM(D24,D27),0)+IF(D25&lt;&gt;0,D25,0)*2+IF(D26&lt;&gt;0,D26,0)*3&lt;=P5,0,1.5*IF(SUM(D18:D23)&lt;&gt;0,SUM(D18:D23),0)+IF(SUM(F18:F27)&lt;&gt;0,SUM(F18:F27),0)+IF(SUM(D24,D27)&lt;&gt;0,SUM(D24,D27),0)+IF(D25&lt;&gt;0,D25,0)*2+IF(D26&lt;&gt;0,D26,0)*3)</f>
        <v>9.5</v>
      </c>
      <c r="I28" s="54"/>
      <c r="J28" s="197" t="s">
        <v>16</v>
      </c>
      <c r="K28" s="198"/>
      <c r="L28" s="199"/>
      <c r="M28" s="200" t="str">
        <f>"="&amp;IF(SUM(O18:O27,M24,M27)&lt;&gt;0,SUM(O18:O27,M24,M27),0)&amp;"+"&amp;"1.5x"&amp;IF(SUM(M18:M23)&lt;&gt;0,SUM(M18:M23),0)&amp;"+"&amp;"2.0 x"&amp;IF(M25&lt;&gt;0,M25,0) &amp; "+"&amp; "3.0 x" &amp; IF(M26&lt;&gt;0,M26,0)</f>
        <v>=5+1.5x3+2.0 x0+3.0 x0</v>
      </c>
      <c r="N28" s="201"/>
      <c r="O28" s="201"/>
      <c r="P28" s="202"/>
      <c r="Q28" s="80">
        <f>IF(1.5*IF(SUM(M18:M23)&lt;&gt;0,SUM(M18:M23),0)+IF(SUM(O18:O27)&lt;&gt;0,SUM(O18:O27),0)+IF(SUM(M24,M27)&lt;&gt;0,SUM(M24,M27),0)+IF(M25&lt;&gt;0,M25,0)*2+IF(M26&lt;&gt;0,M26,0)*3&lt;=Y5,0,1.5*IF(SUM(M18:M23)&lt;&gt;0,SUM(M18:M23),0)+IF(SUM(O18:O27)&lt;&gt;0,SUM(O18:O27),0)+IF(SUM(M24,M27)&lt;&gt;0,SUM(M24,M27),0)+IF(M25&lt;&gt;0,M25,0)*2+IF(M26&lt;&gt;0,M26,0)*3)</f>
        <v>9.5</v>
      </c>
    </row>
    <row r="29" spans="1:17" ht="5.5" customHeight="1" thickTop="1" thickBot="1" x14ac:dyDescent="0.4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6.5" thickTop="1" thickBot="1" x14ac:dyDescent="0.4">
      <c r="A30" s="224" t="s">
        <v>17</v>
      </c>
      <c r="B30" s="225"/>
      <c r="C30" s="226"/>
      <c r="D30" s="226"/>
      <c r="E30" s="226"/>
      <c r="F30" s="226"/>
      <c r="G30" s="226"/>
      <c r="H30" s="227"/>
      <c r="I30" s="54"/>
      <c r="J30" s="224" t="s">
        <v>18</v>
      </c>
      <c r="K30" s="225"/>
      <c r="L30" s="226"/>
      <c r="M30" s="226"/>
      <c r="N30" s="226"/>
      <c r="O30" s="226"/>
      <c r="P30" s="226"/>
      <c r="Q30" s="227"/>
    </row>
    <row r="31" spans="1:17" ht="19.75" customHeight="1" thickTop="1" x14ac:dyDescent="0.35">
      <c r="A31" s="55" t="s">
        <v>14</v>
      </c>
      <c r="B31" s="228" t="s">
        <v>15</v>
      </c>
      <c r="C31" s="229"/>
      <c r="D31" s="230" t="s">
        <v>41</v>
      </c>
      <c r="E31" s="231"/>
      <c r="F31" s="232" t="s">
        <v>42</v>
      </c>
      <c r="G31" s="231"/>
      <c r="H31" s="56" t="s">
        <v>52</v>
      </c>
      <c r="I31" s="58"/>
      <c r="J31" s="55" t="s">
        <v>14</v>
      </c>
      <c r="K31" s="228" t="s">
        <v>15</v>
      </c>
      <c r="L31" s="229"/>
      <c r="M31" s="230" t="s">
        <v>41</v>
      </c>
      <c r="N31" s="231"/>
      <c r="O31" s="232" t="s">
        <v>42</v>
      </c>
      <c r="P31" s="231"/>
      <c r="Q31" s="56" t="s">
        <v>52</v>
      </c>
    </row>
    <row r="32" spans="1:17" ht="13.5" customHeight="1" x14ac:dyDescent="0.35">
      <c r="A32" s="86" t="s">
        <v>53</v>
      </c>
      <c r="B32" s="203">
        <f>K23+2</f>
        <v>44877</v>
      </c>
      <c r="C32" s="204"/>
      <c r="D32" s="205"/>
      <c r="E32" s="206"/>
      <c r="F32" s="233"/>
      <c r="G32" s="234"/>
      <c r="H32" s="57" t="str">
        <f>IF(D32=Sheet2!B24,"",IF((D32+F32)&lt;&gt;0,(D32+F32), ""))</f>
        <v/>
      </c>
      <c r="I32" s="58"/>
      <c r="J32" s="86" t="s">
        <v>53</v>
      </c>
      <c r="K32" s="203">
        <f>B37+2</f>
        <v>44884</v>
      </c>
      <c r="L32" s="204"/>
      <c r="M32" s="205"/>
      <c r="N32" s="206"/>
      <c r="O32" s="233"/>
      <c r="P32" s="234"/>
      <c r="Q32" s="57"/>
    </row>
    <row r="33" spans="1:25" ht="13.5" customHeight="1" x14ac:dyDescent="0.35">
      <c r="A33" s="86" t="s">
        <v>7</v>
      </c>
      <c r="B33" s="203">
        <f>B32+1</f>
        <v>44878</v>
      </c>
      <c r="C33" s="204"/>
      <c r="D33" s="205"/>
      <c r="E33" s="206"/>
      <c r="F33" s="209"/>
      <c r="G33" s="210"/>
      <c r="H33" s="57"/>
      <c r="I33" s="54"/>
      <c r="J33" s="86" t="s">
        <v>7</v>
      </c>
      <c r="K33" s="203">
        <f>K32+1</f>
        <v>44885</v>
      </c>
      <c r="L33" s="204"/>
      <c r="M33" s="205"/>
      <c r="N33" s="206"/>
      <c r="O33" s="209"/>
      <c r="P33" s="210"/>
      <c r="Q33" s="57"/>
    </row>
    <row r="34" spans="1:25" ht="13.5" customHeight="1" x14ac:dyDescent="0.35">
      <c r="A34" s="86" t="s">
        <v>8</v>
      </c>
      <c r="B34" s="203">
        <f>B33+1</f>
        <v>44879</v>
      </c>
      <c r="C34" s="204"/>
      <c r="D34" s="205"/>
      <c r="E34" s="206"/>
      <c r="F34" s="209"/>
      <c r="G34" s="210"/>
      <c r="H34" s="57"/>
      <c r="I34" s="54"/>
      <c r="J34" s="86" t="s">
        <v>8</v>
      </c>
      <c r="K34" s="203">
        <f>K33+1</f>
        <v>44886</v>
      </c>
      <c r="L34" s="204"/>
      <c r="M34" s="205"/>
      <c r="N34" s="206"/>
      <c r="O34" s="209"/>
      <c r="P34" s="210"/>
      <c r="Q34" s="57"/>
    </row>
    <row r="35" spans="1:25" ht="13.5" customHeight="1" x14ac:dyDescent="0.35">
      <c r="A35" s="86" t="s">
        <v>9</v>
      </c>
      <c r="B35" s="203">
        <f>B34+1</f>
        <v>44880</v>
      </c>
      <c r="C35" s="204"/>
      <c r="D35" s="205"/>
      <c r="E35" s="206"/>
      <c r="F35" s="209"/>
      <c r="G35" s="210"/>
      <c r="H35" s="57"/>
      <c r="I35" s="54"/>
      <c r="J35" s="86" t="s">
        <v>9</v>
      </c>
      <c r="K35" s="203">
        <f t="shared" ref="K35:K37" si="0">K34+1</f>
        <v>44887</v>
      </c>
      <c r="L35" s="204"/>
      <c r="M35" s="205"/>
      <c r="N35" s="206"/>
      <c r="O35" s="209"/>
      <c r="P35" s="210"/>
      <c r="Q35" s="57"/>
    </row>
    <row r="36" spans="1:25" ht="13.5" customHeight="1" x14ac:dyDescent="0.35">
      <c r="A36" s="86" t="s">
        <v>10</v>
      </c>
      <c r="B36" s="203">
        <f>B35+1</f>
        <v>44881</v>
      </c>
      <c r="C36" s="204"/>
      <c r="D36" s="205">
        <v>1</v>
      </c>
      <c r="E36" s="206"/>
      <c r="F36" s="209"/>
      <c r="G36" s="210"/>
      <c r="H36" s="57"/>
      <c r="I36" s="54"/>
      <c r="J36" s="86" t="s">
        <v>10</v>
      </c>
      <c r="K36" s="203">
        <f t="shared" si="0"/>
        <v>44888</v>
      </c>
      <c r="L36" s="204"/>
      <c r="M36" s="205">
        <v>1</v>
      </c>
      <c r="N36" s="206"/>
      <c r="O36" s="209"/>
      <c r="P36" s="210"/>
      <c r="Q36" s="57"/>
    </row>
    <row r="37" spans="1:25" ht="13.5" customHeight="1" x14ac:dyDescent="0.35">
      <c r="A37" s="86" t="s">
        <v>11</v>
      </c>
      <c r="B37" s="203">
        <f>B36+1</f>
        <v>44882</v>
      </c>
      <c r="C37" s="204"/>
      <c r="D37" s="205">
        <v>2</v>
      </c>
      <c r="E37" s="206"/>
      <c r="F37" s="209"/>
      <c r="G37" s="210"/>
      <c r="H37" s="57"/>
      <c r="I37" s="54"/>
      <c r="J37" s="86" t="s">
        <v>11</v>
      </c>
      <c r="K37" s="203">
        <f t="shared" si="0"/>
        <v>44889</v>
      </c>
      <c r="L37" s="204"/>
      <c r="M37" s="205">
        <v>2</v>
      </c>
      <c r="N37" s="206"/>
      <c r="O37" s="209"/>
      <c r="P37" s="210"/>
      <c r="Q37" s="57"/>
    </row>
    <row r="38" spans="1:25" ht="23.5" customHeight="1" x14ac:dyDescent="0.35">
      <c r="A38" s="87" t="s">
        <v>59</v>
      </c>
      <c r="B38" s="203">
        <f>B36</f>
        <v>44881</v>
      </c>
      <c r="C38" s="204"/>
      <c r="D38" s="205">
        <v>2</v>
      </c>
      <c r="E38" s="206"/>
      <c r="F38" s="207"/>
      <c r="G38" s="208"/>
      <c r="H38" s="57"/>
      <c r="I38" s="54"/>
      <c r="J38" s="87" t="s">
        <v>19</v>
      </c>
      <c r="K38" s="203">
        <f>K36</f>
        <v>44888</v>
      </c>
      <c r="L38" s="204"/>
      <c r="M38" s="205">
        <v>2</v>
      </c>
      <c r="N38" s="206"/>
      <c r="O38" s="207"/>
      <c r="P38" s="208"/>
      <c r="Q38" s="57"/>
    </row>
    <row r="39" spans="1:25" ht="14.25" customHeight="1" x14ac:dyDescent="0.35">
      <c r="A39" s="87" t="s">
        <v>56</v>
      </c>
      <c r="B39" s="203">
        <f>B35</f>
        <v>44880</v>
      </c>
      <c r="C39" s="204"/>
      <c r="D39" s="205"/>
      <c r="E39" s="206"/>
      <c r="F39" s="209"/>
      <c r="G39" s="210"/>
      <c r="H39" s="57"/>
      <c r="I39" s="54"/>
      <c r="J39" s="87" t="s">
        <v>56</v>
      </c>
      <c r="K39" s="203">
        <f>K35</f>
        <v>44887</v>
      </c>
      <c r="L39" s="204"/>
      <c r="M39" s="205"/>
      <c r="N39" s="206"/>
      <c r="O39" s="209"/>
      <c r="P39" s="210"/>
      <c r="Q39" s="57"/>
    </row>
    <row r="40" spans="1:25" ht="14.25" customHeight="1" x14ac:dyDescent="0.35">
      <c r="A40" s="87" t="s">
        <v>57</v>
      </c>
      <c r="B40" s="203">
        <f>B35</f>
        <v>44880</v>
      </c>
      <c r="C40" s="204"/>
      <c r="D40" s="205"/>
      <c r="E40" s="206"/>
      <c r="F40" s="209"/>
      <c r="G40" s="210"/>
      <c r="H40" s="57"/>
      <c r="I40" s="54"/>
      <c r="J40" s="87" t="s">
        <v>57</v>
      </c>
      <c r="K40" s="203">
        <f>K36:S36</f>
        <v>44888</v>
      </c>
      <c r="L40" s="204"/>
      <c r="M40" s="205"/>
      <c r="N40" s="206"/>
      <c r="O40" s="209"/>
      <c r="P40" s="210"/>
      <c r="Q40" s="57"/>
    </row>
    <row r="41" spans="1:25" ht="22" customHeight="1" x14ac:dyDescent="0.35">
      <c r="A41" s="87" t="s">
        <v>20</v>
      </c>
      <c r="B41" s="203">
        <f>B35</f>
        <v>44880</v>
      </c>
      <c r="C41" s="204"/>
      <c r="D41" s="211">
        <v>3</v>
      </c>
      <c r="E41" s="212"/>
      <c r="F41" s="207"/>
      <c r="G41" s="208"/>
      <c r="H41" s="57"/>
      <c r="I41" s="54"/>
      <c r="J41" s="87" t="s">
        <v>20</v>
      </c>
      <c r="K41" s="203">
        <f>K35</f>
        <v>44887</v>
      </c>
      <c r="L41" s="204"/>
      <c r="M41" s="211">
        <v>3</v>
      </c>
      <c r="N41" s="212"/>
      <c r="O41" s="207"/>
      <c r="P41" s="208"/>
      <c r="Q41" s="57"/>
    </row>
    <row r="42" spans="1:25" ht="16" thickBot="1" x14ac:dyDescent="0.4">
      <c r="A42" s="197" t="s">
        <v>16</v>
      </c>
      <c r="B42" s="198"/>
      <c r="C42" s="199"/>
      <c r="D42" s="200" t="str">
        <f>"="&amp;IF(SUM(F32:F41,D38,D41)&lt;&gt;0,SUM(F32:F41,D38,D41),0)&amp;"+"&amp;"1.5x"&amp;IF(SUM(D32:D37)&lt;&gt;0,SUM(D32:D37),0)&amp;"+"&amp;"2.0 x"&amp;IF(D39&lt;&gt;0,D39,0) &amp; "+"&amp; "3.0 x" &amp; IF(D40&lt;&gt;0,D40,0)</f>
        <v>=5+1.5x3+2.0 x0+3.0 x0</v>
      </c>
      <c r="E42" s="201"/>
      <c r="F42" s="201"/>
      <c r="G42" s="202"/>
      <c r="H42" s="80">
        <f>IF(1.5*IF(SUM(D32:D37)&lt;&gt;0,SUM(D32:D37),0)+IF(SUM(F32:F41)&lt;&gt;0,SUM(F32:F41),0)+IF(SUM(D38,D41)&lt;&gt;0,SUM(D38,D41),0)+IF(D39&lt;&gt;0,D39,0)*2+IF(D40&lt;&gt;0,D40,0)*3&lt;=P18,0,1.5*IF(SUM(D32:D37)&lt;&gt;0,SUM(D32:D37),0)+IF(SUM(F32:F41)&lt;&gt;0,SUM(F32:F41),0)+IF(SUM(D38,D41)&lt;&gt;0,SUM(D38,D41),0)+IF(D39&lt;&gt;0,D39,0)*2+IF(D40&lt;&gt;0,D40,0)*3)</f>
        <v>9.5</v>
      </c>
      <c r="I42" s="54"/>
      <c r="J42" s="197" t="s">
        <v>16</v>
      </c>
      <c r="K42" s="198"/>
      <c r="L42" s="199"/>
      <c r="M42" s="200" t="str">
        <f>"="&amp;IF(SUM(F32:F41,D38,D41)&lt;&gt;0,SUM(F32:F41,D38,D41),0)&amp;"+"&amp;"1.5x"&amp;IF(SUM(D32:D37)&lt;&gt;0,SUM(D32:D37),0)&amp;"+"&amp;"2.0 x"&amp;IF(D39&lt;&gt;0,D39,0) &amp; "+"&amp; "3.0 x" &amp; IF(D40&lt;&gt;0,D40,0)</f>
        <v>=5+1.5x3+2.0 x0+3.0 x0</v>
      </c>
      <c r="N42" s="201"/>
      <c r="O42" s="201"/>
      <c r="P42" s="202"/>
      <c r="Q42" s="80">
        <f>IF(1.5*IF(SUM(M32:M37)&lt;&gt;0,SUM(M32:M37),0)+IF(SUM(F32:F41)&lt;&gt;0,SUM(F32:F41),0)+IF(SUM(D38,D41)&lt;&gt;0,SUM(D38,D41),0)+IF(D39&lt;&gt;0,D39,0)*2+IF(D40&lt;&gt;0,D40,0)*3&lt;=Y18,0,1.5*IF(SUM(D32:D37)&lt;&gt;0,SUM(D32:D37),0)+IF(SUM(F32:F41)&lt;&gt;0,SUM(F32:F41),0)+IF(SUM(D38,D41)&lt;&gt;0,SUM(D38,D41),0)+IF(D39&lt;&gt;0,D39,0)*2+IF(D40&lt;&gt;0,D40,0)*3)</f>
        <v>9.5</v>
      </c>
      <c r="R42" s="15"/>
      <c r="V42" s="182" t="str">
        <f>"="&amp;IF(SUM(X32:X41,V38,V41)&lt;&gt;0,SUM(X32:X41,V38,V41),0)&amp;"+"&amp;"1.5x"&amp;IF(SUM(V32:V37)&lt;&gt;0,SUM(V32:V37),0)&amp;"+"&amp;"2.0 x"&amp;IF(V39&lt;&gt;0,V39,0) &amp; "+"&amp; "3.0 x" &amp; IF(V40&lt;&gt;0,V40,0)</f>
        <v>=0+1.5x0+2.0 x0+3.0 x0</v>
      </c>
      <c r="W42" s="183"/>
      <c r="X42" s="183"/>
      <c r="Y42" s="184"/>
    </row>
    <row r="43" spans="1:25" ht="6" customHeight="1" thickTop="1" thickBot="1" x14ac:dyDescent="0.4">
      <c r="A43" s="59"/>
      <c r="B43" s="59"/>
      <c r="C43" s="59"/>
      <c r="D43" s="60"/>
      <c r="E43" s="60"/>
      <c r="F43" s="60"/>
      <c r="G43" s="60"/>
      <c r="H43" s="61"/>
      <c r="I43" s="54"/>
      <c r="J43" s="59"/>
      <c r="K43" s="59"/>
      <c r="L43" s="59"/>
      <c r="M43" s="60"/>
      <c r="N43" s="60"/>
      <c r="O43" s="60"/>
      <c r="P43" s="60"/>
      <c r="Q43" s="61"/>
      <c r="R43" s="15"/>
      <c r="V43" s="46"/>
      <c r="W43" s="46"/>
      <c r="X43" s="46"/>
      <c r="Y43" s="46"/>
    </row>
    <row r="44" spans="1:25" ht="16.5" thickTop="1" thickBot="1" x14ac:dyDescent="0.4">
      <c r="A44" s="59"/>
      <c r="B44" s="59"/>
      <c r="C44" s="59"/>
      <c r="D44" s="60"/>
      <c r="E44" s="60"/>
      <c r="F44" s="60"/>
      <c r="G44" s="60"/>
      <c r="H44" s="61"/>
      <c r="I44" s="54"/>
      <c r="J44" s="224" t="s">
        <v>18</v>
      </c>
      <c r="K44" s="225"/>
      <c r="L44" s="226"/>
      <c r="M44" s="226"/>
      <c r="N44" s="226"/>
      <c r="O44" s="226"/>
      <c r="P44" s="226"/>
      <c r="Q44" s="227"/>
      <c r="R44" s="15"/>
      <c r="V44" s="46"/>
      <c r="W44" s="46"/>
      <c r="X44" s="46"/>
      <c r="Y44" s="46"/>
    </row>
    <row r="45" spans="1:25" ht="19.75" customHeight="1" thickTop="1" x14ac:dyDescent="0.35">
      <c r="A45" s="59"/>
      <c r="B45" s="59"/>
      <c r="C45" s="59"/>
      <c r="D45" s="60"/>
      <c r="E45" s="60"/>
      <c r="F45" s="60"/>
      <c r="G45" s="60"/>
      <c r="H45" s="61"/>
      <c r="I45" s="54"/>
      <c r="J45" s="55" t="s">
        <v>14</v>
      </c>
      <c r="K45" s="228" t="s">
        <v>15</v>
      </c>
      <c r="L45" s="229"/>
      <c r="M45" s="230" t="s">
        <v>41</v>
      </c>
      <c r="N45" s="231"/>
      <c r="O45" s="232" t="s">
        <v>42</v>
      </c>
      <c r="P45" s="231"/>
      <c r="Q45" s="56" t="s">
        <v>52</v>
      </c>
      <c r="R45" s="15"/>
      <c r="S45" s="45"/>
      <c r="T45" s="45"/>
      <c r="U45" s="45"/>
      <c r="V45" s="46"/>
      <c r="W45" s="46"/>
      <c r="X45" s="46"/>
      <c r="Y45" s="46"/>
    </row>
    <row r="46" spans="1:25" ht="13.5" customHeight="1" x14ac:dyDescent="0.35">
      <c r="A46" s="62"/>
      <c r="B46" s="62"/>
      <c r="C46" s="62"/>
      <c r="D46" s="62"/>
      <c r="E46" s="62"/>
      <c r="F46" s="62"/>
      <c r="G46" s="62"/>
      <c r="H46" s="62"/>
      <c r="I46" s="54"/>
      <c r="J46" s="86" t="s">
        <v>53</v>
      </c>
      <c r="K46" s="203">
        <f>K37+2</f>
        <v>44891</v>
      </c>
      <c r="L46" s="204"/>
      <c r="M46" s="205"/>
      <c r="N46" s="206"/>
      <c r="O46" s="233"/>
      <c r="P46" s="234"/>
      <c r="Q46" s="57"/>
      <c r="R46" s="15"/>
      <c r="S46" s="45"/>
      <c r="T46" s="45"/>
      <c r="U46" s="45"/>
      <c r="V46" s="46"/>
      <c r="W46" s="46"/>
      <c r="X46" s="46"/>
      <c r="Y46" s="46"/>
    </row>
    <row r="47" spans="1:25" ht="13.5" customHeight="1" x14ac:dyDescent="0.35">
      <c r="A47" s="62"/>
      <c r="B47" s="62"/>
      <c r="C47" s="62"/>
      <c r="D47" s="62"/>
      <c r="E47" s="62"/>
      <c r="F47" s="62"/>
      <c r="G47" s="62"/>
      <c r="H47" s="62"/>
      <c r="I47" s="54"/>
      <c r="J47" s="86" t="s">
        <v>7</v>
      </c>
      <c r="K47" s="203">
        <f>K46+1</f>
        <v>44892</v>
      </c>
      <c r="L47" s="204"/>
      <c r="M47" s="205"/>
      <c r="N47" s="206"/>
      <c r="O47" s="209"/>
      <c r="P47" s="210"/>
      <c r="Q47" s="57"/>
      <c r="R47" s="15"/>
      <c r="S47" s="45"/>
      <c r="T47" s="45"/>
      <c r="U47" s="45"/>
      <c r="V47" s="46"/>
      <c r="W47" s="46"/>
      <c r="X47" s="46"/>
      <c r="Y47" s="46"/>
    </row>
    <row r="48" spans="1:25" ht="13.5" customHeight="1" x14ac:dyDescent="0.35">
      <c r="A48" s="62"/>
      <c r="B48" s="62"/>
      <c r="C48" s="62"/>
      <c r="D48" s="62"/>
      <c r="E48" s="62"/>
      <c r="F48" s="62"/>
      <c r="G48" s="62"/>
      <c r="H48" s="62"/>
      <c r="I48" s="54"/>
      <c r="J48" s="86" t="s">
        <v>8</v>
      </c>
      <c r="K48" s="203">
        <f t="shared" ref="K48:K51" si="1">K47+1</f>
        <v>44893</v>
      </c>
      <c r="L48" s="204"/>
      <c r="M48" s="205"/>
      <c r="N48" s="206"/>
      <c r="O48" s="209"/>
      <c r="P48" s="210"/>
      <c r="Q48" s="57"/>
      <c r="R48" s="15"/>
      <c r="S48" s="45"/>
      <c r="T48" s="45"/>
      <c r="U48" s="45"/>
      <c r="V48" s="46"/>
      <c r="W48" s="46"/>
      <c r="X48" s="46"/>
      <c r="Y48" s="46"/>
    </row>
    <row r="49" spans="1:25" ht="13.5" customHeight="1" x14ac:dyDescent="0.35">
      <c r="A49" s="62"/>
      <c r="B49" s="62"/>
      <c r="C49" s="62"/>
      <c r="D49" s="62"/>
      <c r="E49" s="62"/>
      <c r="F49" s="62"/>
      <c r="G49" s="62"/>
      <c r="H49" s="62"/>
      <c r="I49" s="54"/>
      <c r="J49" s="86" t="s">
        <v>9</v>
      </c>
      <c r="K49" s="203">
        <f t="shared" si="1"/>
        <v>44894</v>
      </c>
      <c r="L49" s="204"/>
      <c r="M49" s="205"/>
      <c r="N49" s="206"/>
      <c r="O49" s="209"/>
      <c r="P49" s="210"/>
      <c r="Q49" s="57"/>
      <c r="R49" s="15"/>
      <c r="S49" s="45"/>
      <c r="T49" s="45"/>
      <c r="U49" s="45"/>
      <c r="V49" s="46"/>
      <c r="W49" s="46"/>
      <c r="X49" s="46"/>
      <c r="Y49" s="46"/>
    </row>
    <row r="50" spans="1:25" ht="13.5" customHeight="1" x14ac:dyDescent="0.35">
      <c r="A50" s="62"/>
      <c r="B50" s="62"/>
      <c r="C50" s="62"/>
      <c r="D50" s="62"/>
      <c r="E50" s="62"/>
      <c r="F50" s="62"/>
      <c r="G50" s="62"/>
      <c r="H50" s="62"/>
      <c r="I50" s="54"/>
      <c r="J50" s="86" t="s">
        <v>10</v>
      </c>
      <c r="K50" s="203">
        <f t="shared" si="1"/>
        <v>44895</v>
      </c>
      <c r="L50" s="204"/>
      <c r="M50" s="205">
        <v>1</v>
      </c>
      <c r="N50" s="206"/>
      <c r="O50" s="209"/>
      <c r="P50" s="210"/>
      <c r="Q50" s="57"/>
      <c r="R50" s="15"/>
      <c r="S50" s="45"/>
      <c r="T50" s="45"/>
      <c r="U50" s="45"/>
      <c r="V50" s="46"/>
      <c r="W50" s="46"/>
      <c r="X50" s="46"/>
      <c r="Y50" s="46"/>
    </row>
    <row r="51" spans="1:25" ht="13.5" customHeight="1" x14ac:dyDescent="0.35">
      <c r="A51" s="62"/>
      <c r="B51" s="62"/>
      <c r="C51" s="62"/>
      <c r="D51" s="62"/>
      <c r="E51" s="62"/>
      <c r="F51" s="62"/>
      <c r="G51" s="62"/>
      <c r="H51" s="62"/>
      <c r="I51" s="54"/>
      <c r="J51" s="86" t="s">
        <v>11</v>
      </c>
      <c r="K51" s="203">
        <f t="shared" si="1"/>
        <v>44896</v>
      </c>
      <c r="L51" s="204"/>
      <c r="M51" s="205">
        <v>2</v>
      </c>
      <c r="N51" s="206"/>
      <c r="O51" s="209"/>
      <c r="P51" s="210"/>
      <c r="Q51" s="57"/>
      <c r="R51" s="15"/>
      <c r="S51" s="45"/>
      <c r="T51" s="45"/>
      <c r="U51" s="45"/>
      <c r="V51" s="46"/>
      <c r="W51" s="46"/>
      <c r="X51" s="46"/>
      <c r="Y51" s="46"/>
    </row>
    <row r="52" spans="1:25" ht="23.5" customHeight="1" x14ac:dyDescent="0.35">
      <c r="A52" s="62"/>
      <c r="B52" s="62"/>
      <c r="C52" s="62"/>
      <c r="D52" s="62"/>
      <c r="E52" s="62"/>
      <c r="F52" s="62"/>
      <c r="G52" s="62"/>
      <c r="H52" s="62"/>
      <c r="I52" s="54"/>
      <c r="J52" s="87" t="s">
        <v>19</v>
      </c>
      <c r="K52" s="203">
        <f>K50</f>
        <v>44895</v>
      </c>
      <c r="L52" s="204"/>
      <c r="M52" s="205">
        <v>2</v>
      </c>
      <c r="N52" s="206"/>
      <c r="O52" s="207"/>
      <c r="P52" s="208"/>
      <c r="Q52" s="57"/>
    </row>
    <row r="53" spans="1:25" ht="14.25" customHeight="1" x14ac:dyDescent="0.35">
      <c r="A53" s="62"/>
      <c r="B53" s="62"/>
      <c r="C53" s="62"/>
      <c r="D53" s="62"/>
      <c r="E53" s="62"/>
      <c r="F53" s="62"/>
      <c r="G53" s="62"/>
      <c r="H53" s="62"/>
      <c r="I53" s="54"/>
      <c r="J53" s="87" t="s">
        <v>56</v>
      </c>
      <c r="K53" s="203">
        <f>K49</f>
        <v>44894</v>
      </c>
      <c r="L53" s="204"/>
      <c r="M53" s="205"/>
      <c r="N53" s="206"/>
      <c r="O53" s="209"/>
      <c r="P53" s="210"/>
      <c r="Q53" s="57"/>
      <c r="R53" s="15"/>
      <c r="S53" s="45"/>
      <c r="T53" s="45"/>
      <c r="U53" s="45"/>
      <c r="V53" s="46"/>
      <c r="W53" s="46"/>
      <c r="X53" s="46"/>
      <c r="Y53" s="46"/>
    </row>
    <row r="54" spans="1:25" ht="14.25" customHeight="1" x14ac:dyDescent="0.35">
      <c r="A54" s="62"/>
      <c r="B54" s="62"/>
      <c r="C54" s="62"/>
      <c r="D54" s="62"/>
      <c r="E54" s="62"/>
      <c r="F54" s="62"/>
      <c r="G54" s="62"/>
      <c r="H54" s="62"/>
      <c r="I54" s="54"/>
      <c r="J54" s="87" t="s">
        <v>57</v>
      </c>
      <c r="K54" s="203">
        <f>K50</f>
        <v>44895</v>
      </c>
      <c r="L54" s="204"/>
      <c r="M54" s="205"/>
      <c r="N54" s="206"/>
      <c r="O54" s="209"/>
      <c r="P54" s="210"/>
      <c r="Q54" s="57"/>
      <c r="R54" s="15"/>
      <c r="S54" s="45"/>
      <c r="T54" s="45"/>
      <c r="U54" s="45"/>
      <c r="V54" s="46"/>
      <c r="W54" s="46"/>
      <c r="X54" s="46"/>
      <c r="Y54" s="46"/>
    </row>
    <row r="55" spans="1:25" ht="22" customHeight="1" x14ac:dyDescent="0.35">
      <c r="A55" s="62"/>
      <c r="B55" s="62"/>
      <c r="C55" s="62"/>
      <c r="D55" s="62"/>
      <c r="E55" s="62"/>
      <c r="F55" s="62"/>
      <c r="G55" s="62"/>
      <c r="H55" s="62"/>
      <c r="I55" s="54"/>
      <c r="J55" s="87" t="s">
        <v>20</v>
      </c>
      <c r="K55" s="203">
        <f>K49</f>
        <v>44894</v>
      </c>
      <c r="L55" s="204"/>
      <c r="M55" s="211">
        <v>3</v>
      </c>
      <c r="N55" s="212"/>
      <c r="O55" s="207"/>
      <c r="P55" s="208"/>
      <c r="Q55" s="57"/>
    </row>
    <row r="56" spans="1:25" ht="16" thickBot="1" x14ac:dyDescent="0.4">
      <c r="A56" s="62"/>
      <c r="B56" s="62"/>
      <c r="C56" s="62"/>
      <c r="D56" s="62"/>
      <c r="E56" s="62"/>
      <c r="F56" s="62"/>
      <c r="G56" s="62"/>
      <c r="H56" s="62"/>
      <c r="I56" s="54"/>
      <c r="J56" s="197" t="s">
        <v>16</v>
      </c>
      <c r="K56" s="198"/>
      <c r="L56" s="199"/>
      <c r="M56" s="200" t="s">
        <v>66</v>
      </c>
      <c r="N56" s="201"/>
      <c r="O56" s="201"/>
      <c r="P56" s="202"/>
      <c r="Q56" s="80">
        <v>9.5</v>
      </c>
      <c r="R56" s="15"/>
      <c r="S56" s="45"/>
      <c r="T56" s="45"/>
      <c r="U56" s="45"/>
      <c r="V56" s="46"/>
      <c r="W56" s="46"/>
      <c r="X56" s="46"/>
      <c r="Y56" s="46"/>
    </row>
    <row r="57" spans="1:25" ht="6" customHeight="1" thickTop="1" x14ac:dyDescent="0.3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25" ht="16" thickBot="1" x14ac:dyDescent="0.4">
      <c r="A58" s="218" t="str">
        <f>"کۆی گشتی کاتژمێرەکان : [" &amp; SUM(H28,Q28,H42,Q42,Q56) &amp; "] کاتژمێر"</f>
        <v>کۆی گشتی کاتژمێرەکان : [47.5] کاتژمێر</v>
      </c>
      <c r="B58" s="218"/>
      <c r="C58" s="218"/>
      <c r="D58" s="218"/>
      <c r="E58" s="218"/>
      <c r="F58" s="218"/>
      <c r="G58" s="218"/>
      <c r="H58" s="63"/>
      <c r="I58" s="218" t="str">
        <f>"کۆی کاتژمێرەکانی زێدەکی :[" &amp; SUM(H28,Q28,H42,Q42) - (IF(H28=0,0,P5)+IF(Q28=0,0,P5)+IF(H42=0,0,P5)+IF(Q42=0,0,P5)) &amp; "] کاتژمێر"</f>
        <v>کۆی کاتژمێرەکانی زێدەکی :[22] کاتژمێر</v>
      </c>
      <c r="J58" s="218"/>
      <c r="K58" s="218"/>
      <c r="L58" s="218"/>
      <c r="M58" s="218"/>
      <c r="N58" s="218"/>
      <c r="O58" s="218"/>
      <c r="P58" s="63"/>
      <c r="Q58" s="63"/>
    </row>
    <row r="59" spans="1:25" ht="16.5" thickTop="1" thickBot="1" x14ac:dyDescent="0.4">
      <c r="A59" s="218" t="str">
        <f>"کۆی کاتژمێرەکانی نیساب :[" &amp;IF(H28=0,0,P5)+IF(Q28=0,0,P5)+IF(H42=0,0,P5)+IF(Q42=0,0,P5)+IF(Q56=0,0,P5) &amp; "] کاتژمێر"</f>
        <v>کۆی کاتژمێرەکانی نیساب :[20] کاتژمێر</v>
      </c>
      <c r="B59" s="218"/>
      <c r="C59" s="218"/>
      <c r="D59" s="218"/>
      <c r="E59" s="218"/>
      <c r="F59" s="218"/>
      <c r="G59" s="218"/>
      <c r="H59" s="63"/>
      <c r="I59" s="219" t="s">
        <v>67</v>
      </c>
      <c r="J59" s="220"/>
      <c r="K59" s="221"/>
      <c r="L59" s="222">
        <f>IF(C5=Sheet2!A2,3500,IF(C5=Sheet2!A3,4500,IF(C5=Sheet2!A4,6500,IF(C5=Sheet2!A1,2500,6500))))</f>
        <v>6500</v>
      </c>
      <c r="M59" s="222"/>
      <c r="N59" s="81" t="s">
        <v>31</v>
      </c>
      <c r="O59" s="63"/>
      <c r="P59" s="63"/>
      <c r="Q59" s="63"/>
    </row>
    <row r="60" spans="1:25" ht="13.5" customHeight="1" thickTop="1" thickBot="1" x14ac:dyDescent="0.4">
      <c r="A60" s="48"/>
      <c r="B60" s="48"/>
      <c r="C60" s="48"/>
      <c r="D60" s="48"/>
      <c r="E60" s="48"/>
      <c r="F60" s="48"/>
      <c r="G60" s="48"/>
      <c r="H60" s="63"/>
      <c r="I60" s="219" t="s">
        <v>32</v>
      </c>
      <c r="J60" s="220"/>
      <c r="K60" s="221"/>
      <c r="L60" s="223">
        <f>L59*( SUM(H28,Q28,H42,Q42,Q56) - (IF(H28=0,0,P5)+IF(Q28=0,0,P5)+IF(H42=0,0,P5)+IF(Q42=0,0,P5)+IF(Q56=0,0,P5)))</f>
        <v>178750</v>
      </c>
      <c r="M60" s="223"/>
      <c r="N60" s="81" t="s">
        <v>31</v>
      </c>
      <c r="O60" s="63"/>
      <c r="P60" s="63"/>
      <c r="Q60" s="63"/>
    </row>
    <row r="61" spans="1:25" ht="38.5" customHeight="1" thickTop="1" x14ac:dyDescent="0.35">
      <c r="A61" s="48"/>
      <c r="B61" s="48"/>
      <c r="C61" s="48"/>
      <c r="D61" s="48"/>
      <c r="E61" s="48"/>
      <c r="F61" s="48"/>
      <c r="G61" s="48"/>
      <c r="H61" s="63"/>
      <c r="I61" s="64"/>
      <c r="J61" s="64"/>
      <c r="K61" s="64"/>
      <c r="L61" s="65"/>
      <c r="M61" s="66"/>
      <c r="N61" s="63"/>
      <c r="O61" s="63"/>
      <c r="P61" s="63"/>
      <c r="Q61" s="63"/>
    </row>
    <row r="62" spans="1:25" ht="15.5" x14ac:dyDescent="0.35">
      <c r="A62" s="216"/>
      <c r="B62" s="216"/>
      <c r="C62" s="216"/>
      <c r="D62" s="68"/>
      <c r="E62" s="69"/>
      <c r="F62" s="69"/>
      <c r="G62" s="214" t="s">
        <v>43</v>
      </c>
      <c r="H62" s="214"/>
      <c r="I62" s="214"/>
      <c r="J62" s="214"/>
      <c r="K62" s="71"/>
      <c r="L62" s="71"/>
      <c r="M62" s="217" t="s">
        <v>44</v>
      </c>
      <c r="N62" s="217"/>
      <c r="O62" s="217"/>
      <c r="P62" s="71"/>
      <c r="Q62" s="71"/>
    </row>
    <row r="63" spans="1:25" ht="15.5" x14ac:dyDescent="0.35">
      <c r="A63" s="216"/>
      <c r="B63" s="216"/>
      <c r="C63" s="216"/>
      <c r="D63" s="68"/>
      <c r="E63" s="69"/>
      <c r="F63" s="69"/>
      <c r="G63" s="214" t="s">
        <v>45</v>
      </c>
      <c r="H63" s="214"/>
      <c r="I63" s="214"/>
      <c r="J63" s="214"/>
      <c r="K63" s="71"/>
      <c r="L63" s="71"/>
      <c r="M63" s="217" t="s">
        <v>46</v>
      </c>
      <c r="N63" s="217"/>
      <c r="O63" s="217"/>
      <c r="P63" s="71"/>
      <c r="Q63" s="71"/>
    </row>
    <row r="64" spans="1:25" ht="42.5" customHeight="1" x14ac:dyDescent="0.35">
      <c r="A64" s="67"/>
      <c r="B64" s="67"/>
      <c r="C64" s="67"/>
      <c r="D64" s="68"/>
      <c r="E64" s="70"/>
      <c r="F64" s="70"/>
      <c r="G64" s="70"/>
      <c r="H64" s="70"/>
      <c r="I64" s="71"/>
      <c r="J64" s="72"/>
      <c r="K64" s="72"/>
      <c r="L64" s="72"/>
      <c r="M64" s="72"/>
      <c r="N64" s="72"/>
      <c r="O64" s="73"/>
      <c r="P64" s="71"/>
      <c r="Q64" s="71"/>
    </row>
    <row r="65" spans="1:17" ht="14.25" customHeight="1" x14ac:dyDescent="0.35">
      <c r="A65" s="213" t="str">
        <f>C4</f>
        <v xml:space="preserve"> د.ابراهيم عثمان حمد</v>
      </c>
      <c r="B65" s="213"/>
      <c r="C65" s="213"/>
      <c r="D65" s="68"/>
      <c r="E65" s="69"/>
      <c r="F65" s="69"/>
      <c r="G65" s="214" t="s">
        <v>70</v>
      </c>
      <c r="H65" s="214"/>
      <c r="I65" s="214"/>
      <c r="J65" s="214"/>
      <c r="K65" s="73"/>
      <c r="L65" s="73"/>
      <c r="M65" s="215" t="s">
        <v>33</v>
      </c>
      <c r="N65" s="215"/>
      <c r="O65" s="215"/>
      <c r="P65" s="71"/>
      <c r="Q65" s="71"/>
    </row>
    <row r="66" spans="1:17" ht="14.25" customHeight="1" x14ac:dyDescent="0.35">
      <c r="A66" s="216" t="s">
        <v>47</v>
      </c>
      <c r="B66" s="216"/>
      <c r="C66" s="216"/>
      <c r="D66" s="68"/>
      <c r="E66" s="69"/>
      <c r="F66" s="69"/>
      <c r="G66" s="214" t="s">
        <v>48</v>
      </c>
      <c r="H66" s="214"/>
      <c r="I66" s="214"/>
      <c r="J66" s="214"/>
      <c r="K66" s="73"/>
      <c r="L66" s="73"/>
      <c r="M66" s="217" t="s">
        <v>49</v>
      </c>
      <c r="N66" s="217"/>
      <c r="O66" s="217"/>
      <c r="P66" s="71"/>
      <c r="Q66" s="71"/>
    </row>
  </sheetData>
  <mergeCells count="302">
    <mergeCell ref="L9:M9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  <mergeCell ref="B7:C7"/>
    <mergeCell ref="D7:E7"/>
    <mergeCell ref="P7:Q7"/>
    <mergeCell ref="L8:M8"/>
    <mergeCell ref="N8:O8"/>
    <mergeCell ref="P8:Q8"/>
    <mergeCell ref="D8:E8"/>
    <mergeCell ref="F8:G8"/>
    <mergeCell ref="B8:C8"/>
    <mergeCell ref="H8:I8"/>
    <mergeCell ref="AG5:AH5"/>
    <mergeCell ref="AI5:AJ5"/>
    <mergeCell ref="B6:C6"/>
    <mergeCell ref="D6:E6"/>
    <mergeCell ref="F6:G6"/>
    <mergeCell ref="H6:I6"/>
    <mergeCell ref="J6:K6"/>
    <mergeCell ref="L6:M6"/>
    <mergeCell ref="N6:O6"/>
    <mergeCell ref="P6:Q6"/>
    <mergeCell ref="T5:U5"/>
    <mergeCell ref="V5:W5"/>
    <mergeCell ref="X5:Y5"/>
    <mergeCell ref="Z5:AB5"/>
    <mergeCell ref="AC5:AD5"/>
    <mergeCell ref="AE5:AF5"/>
    <mergeCell ref="AG6:AH6"/>
    <mergeCell ref="AI6:AJ6"/>
    <mergeCell ref="V6:W6"/>
    <mergeCell ref="X6:Y6"/>
    <mergeCell ref="Z6:AB6"/>
    <mergeCell ref="AC6:AD6"/>
    <mergeCell ref="AE6:AF6"/>
    <mergeCell ref="T6:U6"/>
    <mergeCell ref="J8:K8"/>
    <mergeCell ref="AG8:AH8"/>
    <mergeCell ref="AI8:AJ8"/>
    <mergeCell ref="B9:C9"/>
    <mergeCell ref="D9:E9"/>
    <mergeCell ref="F9:G9"/>
    <mergeCell ref="H9:I9"/>
    <mergeCell ref="N9:O9"/>
    <mergeCell ref="P9:Q9"/>
    <mergeCell ref="T9:U9"/>
    <mergeCell ref="T8:U8"/>
    <mergeCell ref="V8:W8"/>
    <mergeCell ref="X8:Y8"/>
    <mergeCell ref="Z8:AB8"/>
    <mergeCell ref="AC8:AD8"/>
    <mergeCell ref="AE8:AF8"/>
    <mergeCell ref="AI9:AJ9"/>
    <mergeCell ref="V9:W9"/>
    <mergeCell ref="X9:Y9"/>
    <mergeCell ref="Z9:AB9"/>
    <mergeCell ref="AC9:AD9"/>
    <mergeCell ref="AE9:AF9"/>
    <mergeCell ref="AG9:AH9"/>
    <mergeCell ref="J9:K9"/>
    <mergeCell ref="AC10:AD10"/>
    <mergeCell ref="AE10:AF10"/>
    <mergeCell ref="AG10:AH10"/>
    <mergeCell ref="AI10:AJ10"/>
    <mergeCell ref="B11:C11"/>
    <mergeCell ref="L11:M11"/>
    <mergeCell ref="N11:O11"/>
    <mergeCell ref="P11:Q11"/>
    <mergeCell ref="F11:I11"/>
    <mergeCell ref="D11:E11"/>
    <mergeCell ref="B10:I10"/>
    <mergeCell ref="J10:K10"/>
    <mergeCell ref="L10:M10"/>
    <mergeCell ref="N10:O10"/>
    <mergeCell ref="P10:Q10"/>
    <mergeCell ref="T10:U10"/>
    <mergeCell ref="V10:W10"/>
    <mergeCell ref="X10:Y10"/>
    <mergeCell ref="Z10:AB10"/>
    <mergeCell ref="J11:K11"/>
    <mergeCell ref="B17:C17"/>
    <mergeCell ref="D17:E17"/>
    <mergeCell ref="F17:G17"/>
    <mergeCell ref="K17:L17"/>
    <mergeCell ref="M17:N17"/>
    <mergeCell ref="O17:P17"/>
    <mergeCell ref="P12:Q12"/>
    <mergeCell ref="A16:H16"/>
    <mergeCell ref="J16:Q16"/>
    <mergeCell ref="H12:I12"/>
    <mergeCell ref="J12:K12"/>
    <mergeCell ref="L12:M12"/>
    <mergeCell ref="N12:O12"/>
    <mergeCell ref="D12:G12"/>
    <mergeCell ref="B12:C12"/>
    <mergeCell ref="D14:E14"/>
    <mergeCell ref="F14:Q14"/>
    <mergeCell ref="A14:C14"/>
    <mergeCell ref="B19:C19"/>
    <mergeCell ref="D19:E19"/>
    <mergeCell ref="F19:G19"/>
    <mergeCell ref="K19:L19"/>
    <mergeCell ref="M19:N19"/>
    <mergeCell ref="O19:P19"/>
    <mergeCell ref="B18:C18"/>
    <mergeCell ref="D18:E18"/>
    <mergeCell ref="F18:G18"/>
    <mergeCell ref="K18:L18"/>
    <mergeCell ref="M18:N18"/>
    <mergeCell ref="O18:P18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31:C31"/>
    <mergeCell ref="D31:E31"/>
    <mergeCell ref="F31:G31"/>
    <mergeCell ref="K31:L31"/>
    <mergeCell ref="M31:N31"/>
    <mergeCell ref="O31:P31"/>
    <mergeCell ref="A28:C28"/>
    <mergeCell ref="D28:G28"/>
    <mergeCell ref="J28:L28"/>
    <mergeCell ref="M28:P28"/>
    <mergeCell ref="A30:H30"/>
    <mergeCell ref="J30:Q30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V42:Y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A58:G58"/>
    <mergeCell ref="I58:O58"/>
    <mergeCell ref="A59:G59"/>
    <mergeCell ref="I59:K59"/>
    <mergeCell ref="L59:M59"/>
    <mergeCell ref="I60:K60"/>
    <mergeCell ref="L60:M60"/>
    <mergeCell ref="A42:C42"/>
    <mergeCell ref="D42:G42"/>
    <mergeCell ref="J42:L42"/>
    <mergeCell ref="M42:P42"/>
    <mergeCell ref="J44:Q44"/>
    <mergeCell ref="K45:L45"/>
    <mergeCell ref="M45:N45"/>
    <mergeCell ref="O45:P45"/>
    <mergeCell ref="K46:L46"/>
    <mergeCell ref="M46:N46"/>
    <mergeCell ref="O46:P46"/>
    <mergeCell ref="K47:L47"/>
    <mergeCell ref="M47:N47"/>
    <mergeCell ref="O47:P47"/>
    <mergeCell ref="K48:L48"/>
    <mergeCell ref="M48:N48"/>
    <mergeCell ref="O48:P48"/>
    <mergeCell ref="A65:C65"/>
    <mergeCell ref="G65:J65"/>
    <mergeCell ref="M65:O65"/>
    <mergeCell ref="A66:C66"/>
    <mergeCell ref="G66:J66"/>
    <mergeCell ref="M66:O66"/>
    <mergeCell ref="A62:C62"/>
    <mergeCell ref="G62:J62"/>
    <mergeCell ref="M62:O62"/>
    <mergeCell ref="A63:C63"/>
    <mergeCell ref="G63:J63"/>
    <mergeCell ref="M63:O63"/>
    <mergeCell ref="K49:L49"/>
    <mergeCell ref="M49:N49"/>
    <mergeCell ref="O49:P49"/>
    <mergeCell ref="K50:L50"/>
    <mergeCell ref="M50:N50"/>
    <mergeCell ref="O50:P50"/>
    <mergeCell ref="K51:L51"/>
    <mergeCell ref="M51:N51"/>
    <mergeCell ref="O51:P51"/>
    <mergeCell ref="J56:L56"/>
    <mergeCell ref="M56:P56"/>
    <mergeCell ref="K52:L52"/>
    <mergeCell ref="M52:N52"/>
    <mergeCell ref="O52:P52"/>
    <mergeCell ref="K53:L53"/>
    <mergeCell ref="M53:N53"/>
    <mergeCell ref="O53:P53"/>
    <mergeCell ref="K54:L54"/>
    <mergeCell ref="M54:N54"/>
    <mergeCell ref="O54:P54"/>
    <mergeCell ref="K55:L55"/>
    <mergeCell ref="M55:N55"/>
    <mergeCell ref="O55:P55"/>
  </mergeCells>
  <dataValidations count="6">
    <dataValidation type="list" allowBlank="1" showInputMessage="1" showErrorMessage="1" sqref="O32:P32 H18:H27 F19:F27 Q18:Q27 O19:O27 H32:H41 O33:O41 F33:F41 Q32:Q41" xr:uid="{00000000-0002-0000-0700-000000000000}">
      <formula1>Lecc</formula1>
    </dataValidation>
    <dataValidation type="list" allowBlank="1" showInputMessage="1" showErrorMessage="1" sqref="B39:B40 C27 B24:B27 K25:K26 C24 K39:K40" xr:uid="{00000000-0002-0000-0700-000001000000}">
      <formula1>list1</formula1>
    </dataValidation>
    <dataValidation type="list" allowBlank="1" showInputMessage="1" showErrorMessage="1" sqref="K27:L27 K24:L24" xr:uid="{00000000-0002-0000-0700-000002000000}">
      <formula1>list2</formula1>
    </dataValidation>
    <dataValidation type="list" allowBlank="1" showInputMessage="1" showErrorMessage="1" sqref="B41:C41 B38:C38" xr:uid="{00000000-0002-0000-0700-000003000000}">
      <formula1>list3</formula1>
    </dataValidation>
    <dataValidation type="list" allowBlank="1" showInputMessage="1" showErrorMessage="1" sqref="K41:L41 K38:L38" xr:uid="{00000000-0002-0000-0700-000004000000}">
      <formula1>list4</formula1>
    </dataValidation>
    <dataValidation type="list" showInputMessage="1" showErrorMessage="1" sqref="F18:G18 O18:P18 F32:G32" xr:uid="{00000000-0002-0000-0700-000005000000}">
      <formula1>Lecc</formula1>
    </dataValidation>
  </dataValidations>
  <printOptions horizontalCentered="1" verticalCentered="1"/>
  <pageMargins left="0" right="0" top="0" bottom="0" header="0" footer="0"/>
  <pageSetup paperSize="9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0" id="{69502C1F-7D2D-4E25-8F8F-73FA83B3776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D25:D26 F25:F26 M25:M26 O25:O26 D39:D40 F39:F40 M39:M40 O39:O40</xm:sqref>
        </x14:conditionalFormatting>
        <x14:conditionalFormatting xmlns:xm="http://schemas.microsoft.com/office/excel/2006/main">
          <x14:cfRule type="expression" priority="116" stopIfTrue="1" id="{C78BF253-E3A9-4D00-AF5B-8DDA33738AD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D20:E20</xm:sqref>
        </x14:conditionalFormatting>
        <x14:conditionalFormatting xmlns:xm="http://schemas.microsoft.com/office/excel/2006/main">
          <x14:cfRule type="expression" priority="113" id="{95A70D16-874B-4463-8529-D19A630CB4C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D24:E24</xm:sqref>
        </x14:conditionalFormatting>
        <x14:conditionalFormatting xmlns:xm="http://schemas.microsoft.com/office/excel/2006/main">
          <x14:cfRule type="expression" priority="49" stopIfTrue="1" id="{4A462BC8-7437-43F0-A6FD-E1CE70B6E0C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D34:E34</xm:sqref>
        </x14:conditionalFormatting>
        <x14:conditionalFormatting xmlns:xm="http://schemas.microsoft.com/office/excel/2006/main">
          <x14:cfRule type="expression" priority="46" id="{87243EF6-2883-4FF9-92F5-E1369A5976F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D38:E38</xm:sqref>
        </x14:conditionalFormatting>
        <x14:conditionalFormatting xmlns:xm="http://schemas.microsoft.com/office/excel/2006/main">
          <x14:cfRule type="expression" priority="158" id="{A2E8C335-01AB-4FFA-BCD9-E80BFECB8B70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D18:G18</xm:sqref>
        </x14:conditionalFormatting>
        <x14:conditionalFormatting xmlns:xm="http://schemas.microsoft.com/office/excel/2006/main">
          <x14:cfRule type="expression" priority="115" stopIfTrue="1" id="{194888BC-CBDC-4351-9773-D8F9D1B2C19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14" id="{8D6D1EE7-53E3-40E9-9B65-B47829F217C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11" id="{B1FD0EFC-260F-4846-9FF5-48327D484F0D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10" id="{3D79BEC8-F9C0-43AD-BC2C-7CA1164CE41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12" id="{16E04386-8412-46B5-BC16-9726D2A49898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51" id="{1484836D-7969-4027-B207-A45906B15690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D32:G32</xm:sqref>
        </x14:conditionalFormatting>
        <x14:conditionalFormatting xmlns:xm="http://schemas.microsoft.com/office/excel/2006/main">
          <x14:cfRule type="expression" priority="48" stopIfTrue="1" id="{6A9271D2-B88A-43C3-BDC4-57B9384734B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47" id="{82B46041-0502-432A-AD15-B48B9D9D7658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4" id="{94FA57D2-C494-42A7-BF52-9126D3582221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3" id="{1E079BC5-69FA-47AC-BE9E-8B3EDCD742E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45" id="{9A71778B-D953-4AB9-ABF2-F770F981250D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80" id="{E65C3761-C466-4A69-B7C7-61FDD708A18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F19</xm:sqref>
        </x14:conditionalFormatting>
        <x14:conditionalFormatting xmlns:xm="http://schemas.microsoft.com/office/excel/2006/main">
          <x14:cfRule type="expression" priority="177" id="{D7326226-B68D-4517-A358-685712C2CD15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75" id="{89BBE5A7-D230-4D67-9209-AA089B16A8A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73" id="{652AB8EA-633F-4061-8670-E4E92076D7C7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71" id="{829E2BB1-7370-4DBE-8529-0665F487168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62" id="{ECD1C5C3-BBD9-4D0A-8A28-205107F6CF7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F33</xm:sqref>
        </x14:conditionalFormatting>
        <x14:conditionalFormatting xmlns:xm="http://schemas.microsoft.com/office/excel/2006/main">
          <x14:cfRule type="expression" priority="59" id="{E2758FB7-EDA7-4A02-A4E9-FD75BC5DF97C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57" id="{CD02D440-6E41-4809-82EE-2633B49339EA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55" id="{BD06BC21-2540-4E9B-98A4-178217330E3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53" id="{01ADAC0D-625B-4D70-88EB-B1505736CA9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79" stopIfTrue="1" id="{96020710-AEB3-4DD9-B047-550A605083C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F20:G20</xm:sqref>
        </x14:conditionalFormatting>
        <x14:conditionalFormatting xmlns:xm="http://schemas.microsoft.com/office/excel/2006/main">
          <x14:cfRule type="expression" priority="142" id="{456AD07B-9948-4F54-9D70-A9DA19BA2586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F24:G24</xm:sqref>
        </x14:conditionalFormatting>
        <x14:conditionalFormatting xmlns:xm="http://schemas.microsoft.com/office/excel/2006/main">
          <x14:cfRule type="expression" priority="61" stopIfTrue="1" id="{BF278086-DAFB-4346-ACA6-F148A44758C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F34:G34</xm:sqref>
        </x14:conditionalFormatting>
        <x14:conditionalFormatting xmlns:xm="http://schemas.microsoft.com/office/excel/2006/main">
          <x14:cfRule type="expression" priority="50" id="{FC5F8202-A879-4CA9-81E8-260A07CC4818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F38:G38</xm:sqref>
        </x14:conditionalFormatting>
        <x14:conditionalFormatting xmlns:xm="http://schemas.microsoft.com/office/excel/2006/main">
          <x14:cfRule type="expression" priority="157" id="{009C5F9F-FEEF-4443-B0FA-B50BBC51503E}">
            <xm:f>$D$18=Sheet2!$B$10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H18:H27 Q18:Q27 H32:H41 Q32:Q41</xm:sqref>
        </x14:conditionalFormatting>
        <x14:conditionalFormatting xmlns:xm="http://schemas.microsoft.com/office/excel/2006/main">
          <x14:cfRule type="expression" priority="22" id="{A36BF2C4-C3CD-48D3-A884-C0AC8544E9DA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M53:M54 O53:O54</xm:sqref>
        </x14:conditionalFormatting>
        <x14:conditionalFormatting xmlns:xm="http://schemas.microsoft.com/office/excel/2006/main">
          <x14:cfRule type="expression" priority="69" stopIfTrue="1" id="{1A48638E-2874-4921-BC60-C9BDFB54B01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M20:N20</xm:sqref>
        </x14:conditionalFormatting>
        <x14:conditionalFormatting xmlns:xm="http://schemas.microsoft.com/office/excel/2006/main">
          <x14:cfRule type="expression" priority="66" id="{F3F1F15A-389D-4E4C-9A27-9424C99E9D5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M24:N24</xm:sqref>
        </x14:conditionalFormatting>
        <x14:conditionalFormatting xmlns:xm="http://schemas.microsoft.com/office/excel/2006/main">
          <x14:cfRule type="expression" priority="29" stopIfTrue="1" id="{D6AD7671-F445-4D48-BB99-AC7FE1D7059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M34:N34</xm:sqref>
        </x14:conditionalFormatting>
        <x14:conditionalFormatting xmlns:xm="http://schemas.microsoft.com/office/excel/2006/main">
          <x14:cfRule type="expression" priority="26" id="{D4805A38-7BEA-4A56-99D2-E058CAC3BF2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M38:N38</xm:sqref>
        </x14:conditionalFormatting>
        <x14:conditionalFormatting xmlns:xm="http://schemas.microsoft.com/office/excel/2006/main">
          <x14:cfRule type="expression" priority="7" stopIfTrue="1" id="{03C70A28-C501-4AF1-A3B6-875C23D49A4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M48:N48</xm:sqref>
        </x14:conditionalFormatting>
        <x14:conditionalFormatting xmlns:xm="http://schemas.microsoft.com/office/excel/2006/main">
          <x14:cfRule type="expression" priority="4" id="{9BCE1174-884B-4B92-82D9-701922D1686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M52:N52</xm:sqref>
        </x14:conditionalFormatting>
        <x14:conditionalFormatting xmlns:xm="http://schemas.microsoft.com/office/excel/2006/main">
          <x14:cfRule type="expression" priority="71" id="{F8F09DED-0B5C-4344-A737-D1BEFE67B058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M18:P18</xm:sqref>
        </x14:conditionalFormatting>
        <x14:conditionalFormatting xmlns:xm="http://schemas.microsoft.com/office/excel/2006/main">
          <x14:cfRule type="expression" priority="68" stopIfTrue="1" id="{5C988030-A88D-4F48-B00B-258B3BD39FD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7" id="{7E6AC469-18EE-437E-B065-EF1D6C428F9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4" id="{94143F91-2EDF-4608-985C-C6F7CA92122F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3" id="{8F2EA388-4983-4C85-AE9A-95C21E65D61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5" id="{19D09ECC-3FA9-4623-9E34-572761E4E55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31" id="{7F1F38E9-02F3-4552-AE11-9D149CB34D5F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M32:P32</xm:sqref>
        </x14:conditionalFormatting>
        <x14:conditionalFormatting xmlns:xm="http://schemas.microsoft.com/office/excel/2006/main">
          <x14:cfRule type="expression" priority="28" stopIfTrue="1" id="{44B1C9D6-FC75-40F2-96F6-F79092DD1BF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7" id="{89952B02-8512-4A03-8BAA-C2DE76D9E619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4" id="{F8735812-AD53-4EB1-96B8-9FB3B81B084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CF946D3E-7512-480B-A03A-523BA2FA510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5" id="{D466EC36-5E6F-495D-BA54-4B24DBB83D77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3A8F9FB0-DEC1-44E8-AAAF-1047517DB6C4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M46:P46</xm:sqref>
        </x14:conditionalFormatting>
        <x14:conditionalFormatting xmlns:xm="http://schemas.microsoft.com/office/excel/2006/main">
          <x14:cfRule type="expression" priority="6" stopIfTrue="1" id="{052F2ACC-4AFD-4625-A8AD-B8BB7E92B56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M47:P47</xm:sqref>
        </x14:conditionalFormatting>
        <x14:conditionalFormatting xmlns:xm="http://schemas.microsoft.com/office/excel/2006/main">
          <x14:cfRule type="expression" priority="5" id="{927B5E03-9797-4A16-97DD-2CBF9ED4C1B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M49:P49</xm:sqref>
        </x14:conditionalFormatting>
        <x14:conditionalFormatting xmlns:xm="http://schemas.microsoft.com/office/excel/2006/main">
          <x14:cfRule type="expression" priority="2" id="{6952F013-208C-4DF0-B488-25EDFE42991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M50:P50</xm:sqref>
        </x14:conditionalFormatting>
        <x14:conditionalFormatting xmlns:xm="http://schemas.microsoft.com/office/excel/2006/main">
          <x14:cfRule type="expression" priority="1" id="{378AFF12-BA99-4876-9802-82DF947EB15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M51:P51</xm:sqref>
        </x14:conditionalFormatting>
        <x14:conditionalFormatting xmlns:xm="http://schemas.microsoft.com/office/excel/2006/main">
          <x14:cfRule type="expression" priority="3" id="{E7560CCB-9459-46AF-86EF-8127E2C0615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M55:P55</xm:sqref>
        </x14:conditionalFormatting>
        <x14:conditionalFormatting xmlns:xm="http://schemas.microsoft.com/office/excel/2006/main">
          <x14:cfRule type="expression" priority="82" id="{F6062B8F-C3BB-412D-90C5-9E7E4E00AA9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O19</xm:sqref>
        </x14:conditionalFormatting>
        <x14:conditionalFormatting xmlns:xm="http://schemas.microsoft.com/office/excel/2006/main">
          <x14:cfRule type="expression" priority="79" id="{38333DBC-9030-4F7A-AB18-A06F576EBF8F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77" id="{2AA7D986-4C97-4EA9-9A47-0C2188AE61DE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75" id="{A955F394-87F0-4F2C-8258-679557F66CA9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73" id="{28FC4BAD-7171-44B2-B2A1-141593C374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42" id="{23685C04-F6FA-43BC-9BDF-C03A84B6BE9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O33</xm:sqref>
        </x14:conditionalFormatting>
        <x14:conditionalFormatting xmlns:xm="http://schemas.microsoft.com/office/excel/2006/main">
          <x14:cfRule type="expression" priority="39" id="{DEA142CC-62CA-4048-AFAA-F27C6A6D11E1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37" id="{9583F602-83EF-476A-9648-DEA4C18655D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35" id="{F7C8CD5D-874D-4FD5-9DAA-FF2CBDA4E8ED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33" id="{D26668A2-3787-4D14-BB3F-F64513E5914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20" id="{3901449B-3F3B-4F7F-9FD5-3B065571A2E1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O47</xm:sqref>
        </x14:conditionalFormatting>
        <x14:conditionalFormatting xmlns:xm="http://schemas.microsoft.com/office/excel/2006/main">
          <x14:cfRule type="expression" priority="17" id="{781597A8-E0D9-4B55-A682-5952AFC81A97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O48</xm:sqref>
        </x14:conditionalFormatting>
        <x14:conditionalFormatting xmlns:xm="http://schemas.microsoft.com/office/excel/2006/main">
          <x14:cfRule type="expression" priority="15" id="{4C590659-2E98-44F4-B70E-2FE3D2B7C30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O49</xm:sqref>
        </x14:conditionalFormatting>
        <x14:conditionalFormatting xmlns:xm="http://schemas.microsoft.com/office/excel/2006/main">
          <x14:cfRule type="expression" priority="13" id="{A7641B0E-7A41-4CEB-9D75-81FD92CC487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O50</xm:sqref>
        </x14:conditionalFormatting>
        <x14:conditionalFormatting xmlns:xm="http://schemas.microsoft.com/office/excel/2006/main">
          <x14:cfRule type="expression" priority="11" id="{97D97574-5AEE-4220-9FA6-6A7B10BFF2E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O51</xm:sqref>
        </x14:conditionalFormatting>
        <x14:conditionalFormatting xmlns:xm="http://schemas.microsoft.com/office/excel/2006/main">
          <x14:cfRule type="expression" priority="81" stopIfTrue="1" id="{E8EAFA06-92CA-4C1A-91C1-DB205C79AE1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O20:P20</xm:sqref>
        </x14:conditionalFormatting>
        <x14:conditionalFormatting xmlns:xm="http://schemas.microsoft.com/office/excel/2006/main">
          <x14:cfRule type="expression" priority="70" id="{09EF1FE1-8780-4452-B833-5FAE9CF9123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O24:P24</xm:sqref>
        </x14:conditionalFormatting>
        <x14:conditionalFormatting xmlns:xm="http://schemas.microsoft.com/office/excel/2006/main">
          <x14:cfRule type="expression" priority="41" stopIfTrue="1" id="{2013C4C5-1B74-4490-BCE2-61E24B38BCB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O34:P34</xm:sqref>
        </x14:conditionalFormatting>
        <x14:conditionalFormatting xmlns:xm="http://schemas.microsoft.com/office/excel/2006/main">
          <x14:cfRule type="expression" priority="30" id="{FC4EF5B9-35D6-4A86-94C8-2321B834D10E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O38:P38</xm:sqref>
        </x14:conditionalFormatting>
        <x14:conditionalFormatting xmlns:xm="http://schemas.microsoft.com/office/excel/2006/main">
          <x14:cfRule type="expression" priority="19" stopIfTrue="1" id="{1A7FCF6C-7ECC-4C68-90ED-889A4E381337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O48:P48</xm:sqref>
        </x14:conditionalFormatting>
        <x14:conditionalFormatting xmlns:xm="http://schemas.microsoft.com/office/excel/2006/main">
          <x14:cfRule type="expression" priority="8" id="{34669406-9143-46F2-9C77-3C2FCB675FD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O52:P52</xm:sqref>
        </x14:conditionalFormatting>
        <x14:conditionalFormatting xmlns:xm="http://schemas.microsoft.com/office/excel/2006/main">
          <x14:cfRule type="expression" priority="21" id="{C5C97298-9E0D-49BE-A3A2-EFEDA9340807}">
            <xm:f>$D$18=Sheet2!$B$10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Q46:Q55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6000000}">
          <x14:formula1>
            <xm:f>Sheet2!$B$1:$B$10</xm:f>
          </x14:formula1>
          <xm:sqref>D19:D27 D33:D41 E38 N24 M32:N32 M19:M27 E24 E41 E27 N27 M36:M41 N38 N41</xm:sqref>
        </x14:dataValidation>
        <x14:dataValidation type="list" showInputMessage="1" showErrorMessage="1" xr:uid="{00000000-0002-0000-0700-000007000000}">
          <x14:formula1>
            <xm:f>Sheet2!$B$1:$B$10</xm:f>
          </x14:formula1>
          <xm:sqref>D18:E18 M18:N18 D32:E32</xm:sqref>
        </x14:dataValidation>
        <x14:dataValidation type="list" allowBlank="1" showInputMessage="1" showErrorMessage="1" xr:uid="{00000000-0002-0000-0700-000008000000}">
          <x14:formula1>
            <xm:f>Sheet2!$A$1:$A$5</xm:f>
          </x14:formula1>
          <xm:sqref>C5:F5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35C2-709E-457E-95FA-249F9F5D0C5A}">
  <dimension ref="A1:AK66"/>
  <sheetViews>
    <sheetView rightToLeft="1" view="pageBreakPreview" topLeftCell="A49" zoomScaleNormal="130" zoomScaleSheetLayoutView="100" workbookViewId="0">
      <selection activeCell="M47" sqref="M47:N55"/>
    </sheetView>
  </sheetViews>
  <sheetFormatPr defaultColWidth="0" defaultRowHeight="0" customHeight="1" zeroHeight="1" x14ac:dyDescent="0.35"/>
  <cols>
    <col min="1" max="1" width="9.54296875" style="1" customWidth="1"/>
    <col min="2" max="2" width="2.54296875" style="1" customWidth="1"/>
    <col min="3" max="3" width="6.54296875" style="1" customWidth="1"/>
    <col min="4" max="4" width="5.453125" style="1" customWidth="1"/>
    <col min="5" max="5" width="5.54296875" style="1" customWidth="1"/>
    <col min="6" max="6" width="6.453125" style="1" customWidth="1"/>
    <col min="7" max="7" width="4.26953125" style="1" customWidth="1"/>
    <col min="8" max="8" width="10.7265625" style="1" customWidth="1"/>
    <col min="9" max="9" width="2.7265625" style="1" customWidth="1"/>
    <col min="10" max="10" width="9.26953125" style="1" customWidth="1"/>
    <col min="11" max="11" width="4.453125" style="1" customWidth="1"/>
    <col min="12" max="12" width="8.81640625" style="1" customWidth="1"/>
    <col min="13" max="13" width="3.453125" style="1" customWidth="1"/>
    <col min="14" max="14" width="4.81640625" style="1" customWidth="1"/>
    <col min="15" max="15" width="5.81640625" style="1" customWidth="1"/>
    <col min="16" max="16" width="6.08984375" style="1" customWidth="1"/>
    <col min="17" max="17" width="9.1796875" style="1" customWidth="1"/>
    <col min="18" max="18" width="3.54296875" style="1" customWidth="1"/>
    <col min="19" max="19" width="6.453125" style="1" customWidth="1"/>
    <col min="20" max="37" width="0" style="1" hidden="1" customWidth="1"/>
    <col min="38" max="16384" width="6.453125" style="1" hidden="1"/>
  </cols>
  <sheetData>
    <row r="1" spans="1:36" ht="14.25" customHeight="1" x14ac:dyDescent="0.35">
      <c r="A1" s="283" t="s">
        <v>0</v>
      </c>
      <c r="B1" s="283"/>
      <c r="C1" s="283"/>
      <c r="D1" s="283"/>
      <c r="E1" s="283"/>
      <c r="F1" s="283"/>
      <c r="G1" s="47"/>
      <c r="H1" s="47"/>
      <c r="I1" s="47"/>
      <c r="J1" s="47"/>
      <c r="K1" s="74"/>
      <c r="L1" s="47"/>
      <c r="M1" s="284" t="s">
        <v>3</v>
      </c>
      <c r="N1" s="284"/>
      <c r="O1" s="284"/>
      <c r="P1" s="284"/>
      <c r="Q1" s="284"/>
    </row>
    <row r="2" spans="1:36" ht="14.25" customHeight="1" x14ac:dyDescent="0.35">
      <c r="A2" s="283" t="s">
        <v>69</v>
      </c>
      <c r="B2" s="283"/>
      <c r="C2" s="283"/>
      <c r="D2" s="283"/>
      <c r="E2" s="283"/>
      <c r="F2" s="283"/>
      <c r="G2" s="47"/>
      <c r="H2" s="47"/>
      <c r="I2" s="47"/>
      <c r="J2" s="47"/>
      <c r="K2" s="74"/>
      <c r="L2" s="47"/>
      <c r="M2" s="285">
        <v>2023</v>
      </c>
      <c r="N2" s="285"/>
      <c r="O2" s="286" t="s">
        <v>22</v>
      </c>
      <c r="P2" s="286"/>
      <c r="Q2" s="49">
        <v>2</v>
      </c>
    </row>
    <row r="3" spans="1:36" ht="14.25" customHeight="1" x14ac:dyDescent="0.35">
      <c r="A3" s="283" t="s">
        <v>68</v>
      </c>
      <c r="B3" s="283"/>
      <c r="C3" s="283"/>
      <c r="D3" s="283"/>
      <c r="E3" s="283"/>
      <c r="F3" s="283"/>
      <c r="G3" s="47"/>
      <c r="H3" s="47"/>
      <c r="I3" s="47"/>
      <c r="J3" s="47"/>
      <c r="K3" s="74"/>
      <c r="L3" s="47"/>
      <c r="M3" s="280" t="s">
        <v>4</v>
      </c>
      <c r="N3" s="280"/>
      <c r="O3" s="280"/>
      <c r="P3" s="50">
        <v>8</v>
      </c>
      <c r="Q3" s="48"/>
    </row>
    <row r="4" spans="1:36" ht="14.25" customHeight="1" x14ac:dyDescent="0.35">
      <c r="A4" s="278" t="s">
        <v>38</v>
      </c>
      <c r="B4" s="278"/>
      <c r="C4" s="279" t="s">
        <v>58</v>
      </c>
      <c r="D4" s="279"/>
      <c r="E4" s="279"/>
      <c r="F4" s="279"/>
      <c r="G4" s="47"/>
      <c r="H4" s="47"/>
      <c r="I4" s="47"/>
      <c r="J4" s="47"/>
      <c r="K4" s="74"/>
      <c r="L4" s="47"/>
      <c r="M4" s="280" t="s">
        <v>5</v>
      </c>
      <c r="N4" s="280"/>
      <c r="O4" s="280"/>
      <c r="P4" s="51">
        <v>4</v>
      </c>
      <c r="Q4" s="53" t="s">
        <v>63</v>
      </c>
    </row>
    <row r="5" spans="1:36" ht="18.5" customHeight="1" thickBot="1" x14ac:dyDescent="0.4">
      <c r="A5" s="281" t="s">
        <v>39</v>
      </c>
      <c r="B5" s="281"/>
      <c r="C5" s="282" t="s">
        <v>36</v>
      </c>
      <c r="D5" s="282"/>
      <c r="E5" s="282"/>
      <c r="F5" s="282"/>
      <c r="G5" s="47"/>
      <c r="H5" s="47"/>
      <c r="I5" s="47"/>
      <c r="J5" s="47"/>
      <c r="K5" s="74"/>
      <c r="L5" s="47"/>
      <c r="M5" s="280" t="s">
        <v>6</v>
      </c>
      <c r="N5" s="280"/>
      <c r="O5" s="280"/>
      <c r="P5" s="52">
        <v>4</v>
      </c>
      <c r="Q5" s="48"/>
      <c r="T5" s="100"/>
      <c r="U5" s="100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</row>
    <row r="6" spans="1:36" ht="16.5" thickTop="1" thickBot="1" x14ac:dyDescent="0.4">
      <c r="A6" s="75"/>
      <c r="B6" s="274" t="s">
        <v>23</v>
      </c>
      <c r="C6" s="275"/>
      <c r="D6" s="274" t="s">
        <v>24</v>
      </c>
      <c r="E6" s="275"/>
      <c r="F6" s="274" t="s">
        <v>25</v>
      </c>
      <c r="G6" s="275"/>
      <c r="H6" s="274" t="s">
        <v>26</v>
      </c>
      <c r="I6" s="275"/>
      <c r="J6" s="274" t="s">
        <v>27</v>
      </c>
      <c r="K6" s="275"/>
      <c r="L6" s="274" t="s">
        <v>28</v>
      </c>
      <c r="M6" s="275"/>
      <c r="N6" s="274" t="s">
        <v>29</v>
      </c>
      <c r="O6" s="275"/>
      <c r="P6" s="276" t="s">
        <v>30</v>
      </c>
      <c r="Q6" s="275"/>
      <c r="T6" s="101"/>
      <c r="U6" s="101"/>
      <c r="V6" s="101"/>
      <c r="W6" s="101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</row>
    <row r="7" spans="1:36" ht="9" customHeight="1" thickTop="1" x14ac:dyDescent="0.35">
      <c r="A7" s="82" t="s">
        <v>54</v>
      </c>
      <c r="B7" s="287"/>
      <c r="C7" s="288"/>
      <c r="D7" s="289"/>
      <c r="E7" s="288"/>
      <c r="F7" s="77"/>
      <c r="G7" s="78"/>
      <c r="H7" s="77"/>
      <c r="I7" s="78"/>
      <c r="J7" s="77"/>
      <c r="K7" s="78"/>
      <c r="L7" s="77"/>
      <c r="M7" s="78"/>
      <c r="N7" s="77"/>
      <c r="O7" s="76"/>
      <c r="P7" s="289"/>
      <c r="Q7" s="290"/>
      <c r="T7" s="39"/>
      <c r="U7" s="39"/>
      <c r="V7" s="39"/>
      <c r="W7" s="39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6" ht="14.25" customHeight="1" x14ac:dyDescent="0.35">
      <c r="A8" s="82" t="s">
        <v>7</v>
      </c>
      <c r="B8" s="291"/>
      <c r="C8" s="252"/>
      <c r="D8" s="266"/>
      <c r="E8" s="252"/>
      <c r="F8" s="298" t="s">
        <v>62</v>
      </c>
      <c r="G8" s="299"/>
      <c r="H8" s="299"/>
      <c r="I8" s="300"/>
      <c r="J8" s="301" t="s">
        <v>72</v>
      </c>
      <c r="K8" s="302"/>
      <c r="L8" s="253"/>
      <c r="M8" s="254"/>
      <c r="N8" s="253"/>
      <c r="O8" s="254"/>
      <c r="P8" s="253"/>
      <c r="Q8" s="255"/>
      <c r="T8" s="101"/>
      <c r="U8" s="101"/>
      <c r="V8" s="101"/>
      <c r="W8" s="101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</row>
    <row r="9" spans="1:36" ht="14.25" customHeight="1" x14ac:dyDescent="0.35">
      <c r="A9" s="83" t="s">
        <v>8</v>
      </c>
      <c r="B9" s="269"/>
      <c r="C9" s="270"/>
      <c r="D9" s="271"/>
      <c r="E9" s="270"/>
      <c r="F9" s="294"/>
      <c r="G9" s="295"/>
      <c r="H9" s="296"/>
      <c r="I9" s="297"/>
      <c r="J9" s="272"/>
      <c r="K9" s="273"/>
      <c r="L9" s="277"/>
      <c r="M9" s="273"/>
      <c r="N9" s="253"/>
      <c r="O9" s="254"/>
      <c r="P9" s="253"/>
      <c r="Q9" s="255"/>
      <c r="T9" s="101"/>
      <c r="U9" s="101"/>
      <c r="V9" s="101"/>
      <c r="W9" s="101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36" ht="14.25" customHeight="1" x14ac:dyDescent="0.35">
      <c r="A10" s="84" t="s">
        <v>9</v>
      </c>
      <c r="B10" s="261" t="s">
        <v>61</v>
      </c>
      <c r="C10" s="262"/>
      <c r="D10" s="262"/>
      <c r="E10" s="262"/>
      <c r="F10" s="262"/>
      <c r="G10" s="262"/>
      <c r="H10" s="262"/>
      <c r="I10" s="263"/>
      <c r="J10" s="264"/>
      <c r="K10" s="265"/>
      <c r="L10" s="253"/>
      <c r="M10" s="254"/>
      <c r="N10" s="253"/>
      <c r="O10" s="254"/>
      <c r="P10" s="253"/>
      <c r="Q10" s="255"/>
      <c r="T10" s="101"/>
      <c r="U10" s="101"/>
      <c r="V10" s="101"/>
      <c r="W10" s="101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</row>
    <row r="11" spans="1:36" ht="14.25" customHeight="1" x14ac:dyDescent="0.35">
      <c r="A11" s="84" t="s">
        <v>10</v>
      </c>
      <c r="B11" s="251"/>
      <c r="C11" s="252"/>
      <c r="D11" s="259" t="s">
        <v>62</v>
      </c>
      <c r="E11" s="260"/>
      <c r="F11" s="256" t="s">
        <v>64</v>
      </c>
      <c r="G11" s="257"/>
      <c r="H11" s="257"/>
      <c r="I11" s="258"/>
      <c r="J11" s="266"/>
      <c r="K11" s="252"/>
      <c r="L11" s="253"/>
      <c r="M11" s="254"/>
      <c r="N11" s="253"/>
      <c r="O11" s="254"/>
      <c r="P11" s="253"/>
      <c r="Q11" s="255"/>
    </row>
    <row r="12" spans="1:36" ht="14.25" customHeight="1" thickBot="1" x14ac:dyDescent="0.4">
      <c r="A12" s="85" t="s">
        <v>11</v>
      </c>
      <c r="B12" s="243"/>
      <c r="C12" s="241"/>
      <c r="D12" s="240"/>
      <c r="E12" s="241"/>
      <c r="F12" s="241"/>
      <c r="G12" s="242"/>
      <c r="H12" s="237"/>
      <c r="I12" s="238"/>
      <c r="J12" s="235"/>
      <c r="K12" s="239"/>
      <c r="L12" s="235"/>
      <c r="M12" s="239"/>
      <c r="N12" s="235"/>
      <c r="O12" s="239"/>
      <c r="P12" s="235"/>
      <c r="Q12" s="236"/>
    </row>
    <row r="13" spans="1:36" ht="5.25" customHeight="1" thickTop="1" thickBot="1" x14ac:dyDescent="0.4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36" ht="14.25" customHeight="1" thickTop="1" thickBot="1" x14ac:dyDescent="0.4">
      <c r="A14" s="249" t="s">
        <v>50</v>
      </c>
      <c r="B14" s="250"/>
      <c r="C14" s="245"/>
      <c r="D14" s="244" t="s">
        <v>51</v>
      </c>
      <c r="E14" s="245"/>
      <c r="F14" s="246" t="s">
        <v>60</v>
      </c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8"/>
    </row>
    <row r="15" spans="1:36" ht="5.5" customHeight="1" thickTop="1" thickBot="1" x14ac:dyDescent="0.4">
      <c r="A15" s="9"/>
      <c r="B15" s="9"/>
      <c r="C15" s="9"/>
      <c r="D15" s="36"/>
      <c r="E15" s="36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36" ht="16.5" thickTop="1" thickBot="1" x14ac:dyDescent="0.4">
      <c r="A16" s="224" t="s">
        <v>12</v>
      </c>
      <c r="B16" s="225"/>
      <c r="C16" s="226"/>
      <c r="D16" s="226"/>
      <c r="E16" s="226"/>
      <c r="F16" s="226"/>
      <c r="G16" s="226"/>
      <c r="H16" s="227"/>
      <c r="I16" s="54"/>
      <c r="J16" s="224" t="s">
        <v>13</v>
      </c>
      <c r="K16" s="225"/>
      <c r="L16" s="226"/>
      <c r="M16" s="226"/>
      <c r="N16" s="226"/>
      <c r="O16" s="226"/>
      <c r="P16" s="226"/>
      <c r="Q16" s="227"/>
    </row>
    <row r="17" spans="1:17" ht="19.75" customHeight="1" thickTop="1" x14ac:dyDescent="0.35">
      <c r="A17" s="55" t="s">
        <v>14</v>
      </c>
      <c r="B17" s="228" t="s">
        <v>15</v>
      </c>
      <c r="C17" s="229"/>
      <c r="D17" s="230" t="s">
        <v>41</v>
      </c>
      <c r="E17" s="231"/>
      <c r="F17" s="232" t="s">
        <v>42</v>
      </c>
      <c r="G17" s="231"/>
      <c r="H17" s="56" t="s">
        <v>52</v>
      </c>
      <c r="I17" s="54"/>
      <c r="J17" s="55" t="s">
        <v>14</v>
      </c>
      <c r="K17" s="228" t="s">
        <v>15</v>
      </c>
      <c r="L17" s="229"/>
      <c r="M17" s="230" t="s">
        <v>41</v>
      </c>
      <c r="N17" s="231"/>
      <c r="O17" s="232" t="s">
        <v>42</v>
      </c>
      <c r="P17" s="231"/>
      <c r="Q17" s="56" t="s">
        <v>52</v>
      </c>
    </row>
    <row r="18" spans="1:17" ht="13.5" customHeight="1" x14ac:dyDescent="0.35">
      <c r="A18" s="86" t="s">
        <v>53</v>
      </c>
      <c r="B18" s="203">
        <v>44955</v>
      </c>
      <c r="C18" s="204"/>
      <c r="D18" s="205"/>
      <c r="E18" s="206"/>
      <c r="F18" s="233"/>
      <c r="G18" s="234"/>
      <c r="H18" s="57" t="str">
        <f>IF(D18=Sheet2!B10,"",IF((D18+F18)&lt;&gt;0,(D18+F18), ""))</f>
        <v/>
      </c>
      <c r="I18" s="54"/>
      <c r="J18" s="86" t="s">
        <v>53</v>
      </c>
      <c r="K18" s="203">
        <f>B23+2</f>
        <v>44962</v>
      </c>
      <c r="L18" s="204"/>
      <c r="M18" s="205"/>
      <c r="N18" s="206"/>
      <c r="O18" s="233"/>
      <c r="P18" s="234"/>
      <c r="Q18" s="57" t="str">
        <f>IF(M18=Sheet2!K10,"",IF((M18+O18)&lt;&gt;0,(M18+O18), ""))</f>
        <v/>
      </c>
    </row>
    <row r="19" spans="1:17" ht="13.5" customHeight="1" x14ac:dyDescent="0.35">
      <c r="A19" s="86" t="s">
        <v>7</v>
      </c>
      <c r="B19" s="203">
        <f>B18+1</f>
        <v>44956</v>
      </c>
      <c r="C19" s="204"/>
      <c r="D19" s="205">
        <v>3</v>
      </c>
      <c r="E19" s="206"/>
      <c r="F19" s="233"/>
      <c r="G19" s="234"/>
      <c r="H19" s="57">
        <f>IF(D19=Sheet2!B11,"",IF((D19+F19)&lt;&gt;0,(D19+F19), ""))</f>
        <v>3</v>
      </c>
      <c r="I19" s="54"/>
      <c r="J19" s="86" t="s">
        <v>7</v>
      </c>
      <c r="K19" s="203">
        <f>K18+1</f>
        <v>44963</v>
      </c>
      <c r="L19" s="204"/>
      <c r="M19" s="205">
        <v>3</v>
      </c>
      <c r="N19" s="206"/>
      <c r="O19" s="209"/>
      <c r="P19" s="210"/>
      <c r="Q19" s="57"/>
    </row>
    <row r="20" spans="1:17" ht="13.5" customHeight="1" x14ac:dyDescent="0.35">
      <c r="A20" s="86" t="s">
        <v>8</v>
      </c>
      <c r="B20" s="203">
        <f>B19+1</f>
        <v>44957</v>
      </c>
      <c r="C20" s="204"/>
      <c r="D20" s="205"/>
      <c r="E20" s="206"/>
      <c r="F20" s="209"/>
      <c r="G20" s="210"/>
      <c r="H20" s="57" t="str">
        <f>IF(D20=Sheet2!B12,"",IF((D20+F20)&lt;&gt;0,(D20+F20), ""))</f>
        <v/>
      </c>
      <c r="I20" s="54"/>
      <c r="J20" s="86" t="s">
        <v>8</v>
      </c>
      <c r="K20" s="203">
        <f>K19+1</f>
        <v>44964</v>
      </c>
      <c r="L20" s="204"/>
      <c r="M20" s="205" t="s">
        <v>40</v>
      </c>
      <c r="N20" s="206"/>
      <c r="O20" s="209"/>
      <c r="P20" s="210"/>
      <c r="Q20" s="57"/>
    </row>
    <row r="21" spans="1:17" ht="13.5" customHeight="1" x14ac:dyDescent="0.35">
      <c r="A21" s="86" t="s">
        <v>9</v>
      </c>
      <c r="B21" s="203">
        <f>B20+1</f>
        <v>44958</v>
      </c>
      <c r="C21" s="204"/>
      <c r="D21" s="205"/>
      <c r="E21" s="206"/>
      <c r="F21" s="209"/>
      <c r="G21" s="210"/>
      <c r="H21" s="57" t="str">
        <f>IF(D21=Sheet2!B13,"",IF((D21+F21)&lt;&gt;0,(D21+F21), ""))</f>
        <v/>
      </c>
      <c r="I21" s="54"/>
      <c r="J21" s="86" t="s">
        <v>9</v>
      </c>
      <c r="K21" s="203">
        <f>K20+1</f>
        <v>44965</v>
      </c>
      <c r="L21" s="204"/>
      <c r="M21" s="205" t="s">
        <v>40</v>
      </c>
      <c r="N21" s="206"/>
      <c r="O21" s="209"/>
      <c r="P21" s="210"/>
      <c r="Q21" s="57"/>
    </row>
    <row r="22" spans="1:17" ht="13.5" customHeight="1" x14ac:dyDescent="0.35">
      <c r="A22" s="86" t="s">
        <v>10</v>
      </c>
      <c r="B22" s="203">
        <f>B21+1</f>
        <v>44959</v>
      </c>
      <c r="C22" s="204"/>
      <c r="D22" s="205">
        <v>1</v>
      </c>
      <c r="E22" s="206"/>
      <c r="F22" s="209"/>
      <c r="G22" s="210"/>
      <c r="H22" s="57"/>
      <c r="I22" s="54"/>
      <c r="J22" s="86" t="s">
        <v>10</v>
      </c>
      <c r="K22" s="203">
        <f>K21+1</f>
        <v>44966</v>
      </c>
      <c r="L22" s="204"/>
      <c r="M22" s="205" t="s">
        <v>40</v>
      </c>
      <c r="N22" s="206"/>
      <c r="O22" s="209"/>
      <c r="P22" s="210"/>
      <c r="Q22" s="57"/>
    </row>
    <row r="23" spans="1:17" ht="13.5" customHeight="1" x14ac:dyDescent="0.35">
      <c r="A23" s="86" t="s">
        <v>11</v>
      </c>
      <c r="B23" s="203">
        <f>B22+1</f>
        <v>44960</v>
      </c>
      <c r="C23" s="204"/>
      <c r="D23" s="205"/>
      <c r="E23" s="206"/>
      <c r="F23" s="209"/>
      <c r="G23" s="210"/>
      <c r="H23" s="57"/>
      <c r="I23" s="54"/>
      <c r="J23" s="86" t="s">
        <v>11</v>
      </c>
      <c r="K23" s="203">
        <f>K22+1</f>
        <v>44967</v>
      </c>
      <c r="L23" s="204"/>
      <c r="M23" s="205"/>
      <c r="N23" s="206"/>
      <c r="O23" s="209"/>
      <c r="P23" s="210"/>
      <c r="Q23" s="57"/>
    </row>
    <row r="24" spans="1:17" ht="22.75" customHeight="1" x14ac:dyDescent="0.35">
      <c r="A24" s="87" t="s">
        <v>59</v>
      </c>
      <c r="B24" s="203">
        <f>B22</f>
        <v>44959</v>
      </c>
      <c r="C24" s="204"/>
      <c r="D24" s="205">
        <v>2</v>
      </c>
      <c r="E24" s="206"/>
      <c r="F24" s="207"/>
      <c r="G24" s="208"/>
      <c r="H24" s="57"/>
      <c r="I24" s="54"/>
      <c r="J24" s="87" t="s">
        <v>59</v>
      </c>
      <c r="K24" s="203">
        <f>K22</f>
        <v>44966</v>
      </c>
      <c r="L24" s="204"/>
      <c r="M24" s="205">
        <v>2</v>
      </c>
      <c r="N24" s="206"/>
      <c r="O24" s="207"/>
      <c r="P24" s="208"/>
      <c r="Q24" s="57"/>
    </row>
    <row r="25" spans="1:17" ht="14.25" customHeight="1" x14ac:dyDescent="0.35">
      <c r="A25" s="87" t="s">
        <v>56</v>
      </c>
      <c r="B25" s="203">
        <f>B21</f>
        <v>44958</v>
      </c>
      <c r="C25" s="204"/>
      <c r="D25" s="205"/>
      <c r="E25" s="206"/>
      <c r="F25" s="209"/>
      <c r="G25" s="210"/>
      <c r="H25" s="57"/>
      <c r="I25" s="54"/>
      <c r="J25" s="87" t="s">
        <v>56</v>
      </c>
      <c r="K25" s="203">
        <f>K21</f>
        <v>44965</v>
      </c>
      <c r="L25" s="204"/>
      <c r="M25" s="205"/>
      <c r="N25" s="206"/>
      <c r="O25" s="209"/>
      <c r="P25" s="210"/>
      <c r="Q25" s="57"/>
    </row>
    <row r="26" spans="1:17" ht="14.25" customHeight="1" x14ac:dyDescent="0.35">
      <c r="A26" s="87" t="s">
        <v>57</v>
      </c>
      <c r="B26" s="203">
        <f>B21</f>
        <v>44958</v>
      </c>
      <c r="C26" s="204"/>
      <c r="D26" s="205"/>
      <c r="E26" s="206"/>
      <c r="F26" s="209"/>
      <c r="G26" s="210"/>
      <c r="H26" s="57"/>
      <c r="I26" s="54"/>
      <c r="J26" s="87" t="s">
        <v>57</v>
      </c>
      <c r="K26" s="203">
        <f>K21</f>
        <v>44965</v>
      </c>
      <c r="L26" s="204"/>
      <c r="M26" s="205"/>
      <c r="N26" s="206"/>
      <c r="O26" s="209"/>
      <c r="P26" s="210"/>
      <c r="Q26" s="57"/>
    </row>
    <row r="27" spans="1:17" ht="22.75" customHeight="1" x14ac:dyDescent="0.35">
      <c r="A27" s="87" t="s">
        <v>20</v>
      </c>
      <c r="B27" s="203">
        <f>B21</f>
        <v>44958</v>
      </c>
      <c r="C27" s="204"/>
      <c r="D27" s="211">
        <v>3</v>
      </c>
      <c r="E27" s="212"/>
      <c r="F27" s="207"/>
      <c r="G27" s="208"/>
      <c r="H27" s="57"/>
      <c r="I27" s="54"/>
      <c r="J27" s="87" t="s">
        <v>20</v>
      </c>
      <c r="K27" s="203">
        <f>K21</f>
        <v>44965</v>
      </c>
      <c r="L27" s="204"/>
      <c r="M27" s="211">
        <v>3</v>
      </c>
      <c r="N27" s="212"/>
      <c r="O27" s="207"/>
      <c r="P27" s="208"/>
      <c r="Q27" s="57"/>
    </row>
    <row r="28" spans="1:17" ht="16" thickBot="1" x14ac:dyDescent="0.4">
      <c r="A28" s="197" t="s">
        <v>16</v>
      </c>
      <c r="B28" s="198"/>
      <c r="C28" s="199"/>
      <c r="D28" s="200" t="str">
        <f>"="&amp;IF(SUM(O18:O27,M24,M27)&lt;&gt;0,SUM(O18:O27,M24,M27),0)&amp;"+"&amp;"1.5x"&amp;IF(SUM(M18:M23)&lt;&gt;0,SUM(M18:M23),0)&amp;"+"&amp;"2.0 x"&amp;IF(M25&lt;&gt;0,M25,0) &amp; "+"&amp; "3.0 x" &amp; IF(M26&lt;&gt;0,M26,0)</f>
        <v>=5+1.5x3+2.0 x0+3.0 x0</v>
      </c>
      <c r="E28" s="201"/>
      <c r="F28" s="201"/>
      <c r="G28" s="202"/>
      <c r="H28" s="80">
        <f>IF(1.5*IF(SUM(D18:D23)&lt;&gt;0,SUM(D18:D23),0)+IF(SUM(F18:F27)&lt;&gt;0,SUM(F18:F27),0)+IF(SUM(D24,D27)&lt;&gt;0,SUM(D24,D27),0)+IF(D25&lt;&gt;0,D25,0)*2+IF(D26&lt;&gt;0,D26,0)*3&lt;=P5,0,1.5*IF(SUM(D18:D23)&lt;&gt;0,SUM(D18:D23),0)+IF(SUM(F18:F27)&lt;&gt;0,SUM(F18:F27),0)+IF(SUM(D24,D27)&lt;&gt;0,SUM(D24,D27),0)+IF(D25&lt;&gt;0,D25,0)*2+IF(D26&lt;&gt;0,D26,0)*3)</f>
        <v>11</v>
      </c>
      <c r="I28" s="54"/>
      <c r="J28" s="197" t="s">
        <v>16</v>
      </c>
      <c r="K28" s="198"/>
      <c r="L28" s="199"/>
      <c r="M28" s="200" t="str">
        <f>"="&amp;IF(SUM(O18:O27,M24,M27)&lt;&gt;0,SUM(O18:O27,M24,M27),0)&amp;"+"&amp;"1.5x"&amp;IF(SUM(M18:M23)&lt;&gt;0,SUM(M18:M23),0)&amp;"+"&amp;"2.0 x"&amp;IF(M25&lt;&gt;0,M25,0) &amp; "+"&amp; "3.0 x" &amp; IF(M26&lt;&gt;0,M26,0)</f>
        <v>=5+1.5x3+2.0 x0+3.0 x0</v>
      </c>
      <c r="N28" s="201"/>
      <c r="O28" s="201"/>
      <c r="P28" s="202"/>
      <c r="Q28" s="80">
        <f>IF(1.5*IF(SUM(M18:M23)&lt;&gt;0,SUM(M18:M23),0)+IF(SUM(O18:O27)&lt;&gt;0,SUM(O18:O27),0)+IF(SUM(M24,M27)&lt;&gt;0,SUM(M24,M27),0)+IF(M25&lt;&gt;0,M25,0)*2+IF(M26&lt;&gt;0,M26,0)*3&lt;=Y5,0,1.5*IF(SUM(M18:M23)&lt;&gt;0,SUM(M18:M23),0)+IF(SUM(O18:O27)&lt;&gt;0,SUM(O18:O27),0)+IF(SUM(M24,M27)&lt;&gt;0,SUM(M24,M27),0)+IF(M25&lt;&gt;0,M25,0)*2+IF(M26&lt;&gt;0,M26,0)*3)</f>
        <v>9.5</v>
      </c>
    </row>
    <row r="29" spans="1:17" ht="5.5" customHeight="1" thickTop="1" thickBot="1" x14ac:dyDescent="0.4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6.5" thickTop="1" thickBot="1" x14ac:dyDescent="0.4">
      <c r="A30" s="224" t="s">
        <v>17</v>
      </c>
      <c r="B30" s="225"/>
      <c r="C30" s="226"/>
      <c r="D30" s="226"/>
      <c r="E30" s="226"/>
      <c r="F30" s="226"/>
      <c r="G30" s="226"/>
      <c r="H30" s="227"/>
      <c r="I30" s="54"/>
      <c r="J30" s="224" t="s">
        <v>18</v>
      </c>
      <c r="K30" s="225"/>
      <c r="L30" s="226"/>
      <c r="M30" s="226"/>
      <c r="N30" s="226"/>
      <c r="O30" s="226"/>
      <c r="P30" s="226"/>
      <c r="Q30" s="227"/>
    </row>
    <row r="31" spans="1:17" ht="19.75" customHeight="1" thickTop="1" x14ac:dyDescent="0.35">
      <c r="A31" s="55" t="s">
        <v>14</v>
      </c>
      <c r="B31" s="228" t="s">
        <v>15</v>
      </c>
      <c r="C31" s="229"/>
      <c r="D31" s="230" t="s">
        <v>41</v>
      </c>
      <c r="E31" s="231"/>
      <c r="F31" s="232" t="s">
        <v>42</v>
      </c>
      <c r="G31" s="231"/>
      <c r="H31" s="56" t="s">
        <v>52</v>
      </c>
      <c r="I31" s="58"/>
      <c r="J31" s="55" t="s">
        <v>14</v>
      </c>
      <c r="K31" s="228" t="s">
        <v>15</v>
      </c>
      <c r="L31" s="229"/>
      <c r="M31" s="230" t="s">
        <v>41</v>
      </c>
      <c r="N31" s="231"/>
      <c r="O31" s="232" t="s">
        <v>42</v>
      </c>
      <c r="P31" s="231"/>
      <c r="Q31" s="56" t="s">
        <v>52</v>
      </c>
    </row>
    <row r="32" spans="1:17" ht="13.5" customHeight="1" x14ac:dyDescent="0.35">
      <c r="A32" s="86" t="s">
        <v>53</v>
      </c>
      <c r="B32" s="203">
        <f>K23+2</f>
        <v>44969</v>
      </c>
      <c r="C32" s="204"/>
      <c r="D32" s="205"/>
      <c r="E32" s="206"/>
      <c r="F32" s="233"/>
      <c r="G32" s="234"/>
      <c r="H32" s="57" t="str">
        <f>IF(D32=Sheet2!B24,"",IF((D32+F32)&lt;&gt;0,(D32+F32), ""))</f>
        <v/>
      </c>
      <c r="I32" s="58"/>
      <c r="J32" s="86" t="s">
        <v>53</v>
      </c>
      <c r="K32" s="203">
        <f>B37+2</f>
        <v>44976</v>
      </c>
      <c r="L32" s="204"/>
      <c r="M32" s="205"/>
      <c r="N32" s="206"/>
      <c r="O32" s="233"/>
      <c r="P32" s="234"/>
      <c r="Q32" s="57"/>
    </row>
    <row r="33" spans="1:25" ht="13.5" customHeight="1" x14ac:dyDescent="0.35">
      <c r="A33" s="86" t="s">
        <v>7</v>
      </c>
      <c r="B33" s="203">
        <f>B32+1</f>
        <v>44970</v>
      </c>
      <c r="C33" s="204"/>
      <c r="D33" s="205">
        <v>3</v>
      </c>
      <c r="E33" s="206"/>
      <c r="F33" s="209"/>
      <c r="G33" s="210"/>
      <c r="H33" s="57"/>
      <c r="I33" s="54"/>
      <c r="J33" s="86" t="s">
        <v>7</v>
      </c>
      <c r="K33" s="203">
        <f>K32+1</f>
        <v>44977</v>
      </c>
      <c r="L33" s="204"/>
      <c r="M33" s="205">
        <v>3</v>
      </c>
      <c r="N33" s="206"/>
      <c r="O33" s="209"/>
      <c r="P33" s="210"/>
      <c r="Q33" s="57"/>
    </row>
    <row r="34" spans="1:25" ht="13.5" customHeight="1" x14ac:dyDescent="0.35">
      <c r="A34" s="86" t="s">
        <v>8</v>
      </c>
      <c r="B34" s="203">
        <f>B33+1</f>
        <v>44971</v>
      </c>
      <c r="C34" s="204"/>
      <c r="D34" s="205"/>
      <c r="E34" s="206"/>
      <c r="F34" s="209"/>
      <c r="G34" s="210"/>
      <c r="H34" s="57"/>
      <c r="I34" s="54"/>
      <c r="J34" s="86" t="s">
        <v>8</v>
      </c>
      <c r="K34" s="203">
        <f>K33+1</f>
        <v>44978</v>
      </c>
      <c r="L34" s="204"/>
      <c r="M34" s="205"/>
      <c r="N34" s="206"/>
      <c r="O34" s="209"/>
      <c r="P34" s="210"/>
      <c r="Q34" s="57"/>
    </row>
    <row r="35" spans="1:25" ht="13.5" customHeight="1" x14ac:dyDescent="0.35">
      <c r="A35" s="86" t="s">
        <v>9</v>
      </c>
      <c r="B35" s="203">
        <f>B34+1</f>
        <v>44972</v>
      </c>
      <c r="C35" s="204"/>
      <c r="D35" s="205"/>
      <c r="E35" s="206"/>
      <c r="F35" s="209"/>
      <c r="G35" s="210"/>
      <c r="H35" s="57"/>
      <c r="I35" s="54"/>
      <c r="J35" s="86" t="s">
        <v>9</v>
      </c>
      <c r="K35" s="203">
        <f t="shared" ref="K35:K37" si="0">K34+1</f>
        <v>44979</v>
      </c>
      <c r="L35" s="204"/>
      <c r="M35" s="205"/>
      <c r="N35" s="206"/>
      <c r="O35" s="209"/>
      <c r="P35" s="210"/>
      <c r="Q35" s="57"/>
    </row>
    <row r="36" spans="1:25" ht="13.5" customHeight="1" x14ac:dyDescent="0.35">
      <c r="A36" s="86" t="s">
        <v>10</v>
      </c>
      <c r="B36" s="203">
        <f>B35+1</f>
        <v>44973</v>
      </c>
      <c r="C36" s="204"/>
      <c r="D36" s="205">
        <v>1</v>
      </c>
      <c r="E36" s="206"/>
      <c r="F36" s="209"/>
      <c r="G36" s="210"/>
      <c r="H36" s="57"/>
      <c r="I36" s="54"/>
      <c r="J36" s="86" t="s">
        <v>10</v>
      </c>
      <c r="K36" s="203">
        <f t="shared" si="0"/>
        <v>44980</v>
      </c>
      <c r="L36" s="204"/>
      <c r="M36" s="205">
        <v>1</v>
      </c>
      <c r="N36" s="206"/>
      <c r="O36" s="209"/>
      <c r="P36" s="210"/>
      <c r="Q36" s="57"/>
    </row>
    <row r="37" spans="1:25" ht="13.5" customHeight="1" x14ac:dyDescent="0.35">
      <c r="A37" s="86" t="s">
        <v>11</v>
      </c>
      <c r="B37" s="203">
        <f>B36+1</f>
        <v>44974</v>
      </c>
      <c r="C37" s="204"/>
      <c r="D37" s="205"/>
      <c r="E37" s="206"/>
      <c r="F37" s="209"/>
      <c r="G37" s="210"/>
      <c r="H37" s="57"/>
      <c r="I37" s="54"/>
      <c r="J37" s="86" t="s">
        <v>11</v>
      </c>
      <c r="K37" s="203">
        <f t="shared" si="0"/>
        <v>44981</v>
      </c>
      <c r="L37" s="204"/>
      <c r="M37" s="205"/>
      <c r="N37" s="206"/>
      <c r="O37" s="209"/>
      <c r="P37" s="210"/>
      <c r="Q37" s="57"/>
    </row>
    <row r="38" spans="1:25" ht="23.5" customHeight="1" x14ac:dyDescent="0.35">
      <c r="A38" s="87" t="s">
        <v>59</v>
      </c>
      <c r="B38" s="203">
        <f>B36</f>
        <v>44973</v>
      </c>
      <c r="C38" s="204"/>
      <c r="D38" s="205">
        <v>2</v>
      </c>
      <c r="E38" s="206"/>
      <c r="F38" s="207"/>
      <c r="G38" s="208"/>
      <c r="H38" s="57"/>
      <c r="I38" s="54"/>
      <c r="J38" s="87" t="s">
        <v>19</v>
      </c>
      <c r="K38" s="203">
        <f>K36</f>
        <v>44980</v>
      </c>
      <c r="L38" s="204"/>
      <c r="M38" s="205">
        <v>2</v>
      </c>
      <c r="N38" s="206"/>
      <c r="O38" s="207"/>
      <c r="P38" s="208"/>
      <c r="Q38" s="57"/>
    </row>
    <row r="39" spans="1:25" ht="14.25" customHeight="1" x14ac:dyDescent="0.35">
      <c r="A39" s="87" t="s">
        <v>56</v>
      </c>
      <c r="B39" s="203">
        <f>B35</f>
        <v>44972</v>
      </c>
      <c r="C39" s="204"/>
      <c r="D39" s="205"/>
      <c r="E39" s="206"/>
      <c r="F39" s="209"/>
      <c r="G39" s="210"/>
      <c r="H39" s="57"/>
      <c r="I39" s="54"/>
      <c r="J39" s="87" t="s">
        <v>56</v>
      </c>
      <c r="K39" s="203">
        <f>K35</f>
        <v>44979</v>
      </c>
      <c r="L39" s="204"/>
      <c r="M39" s="205"/>
      <c r="N39" s="206"/>
      <c r="O39" s="209"/>
      <c r="P39" s="210"/>
      <c r="Q39" s="57"/>
    </row>
    <row r="40" spans="1:25" ht="14.25" customHeight="1" x14ac:dyDescent="0.35">
      <c r="A40" s="87" t="s">
        <v>57</v>
      </c>
      <c r="B40" s="203">
        <f>B35</f>
        <v>44972</v>
      </c>
      <c r="C40" s="204"/>
      <c r="D40" s="205"/>
      <c r="E40" s="206"/>
      <c r="F40" s="209"/>
      <c r="G40" s="210"/>
      <c r="H40" s="57"/>
      <c r="I40" s="54"/>
      <c r="J40" s="87" t="s">
        <v>57</v>
      </c>
      <c r="K40" s="203">
        <f>K36:S36</f>
        <v>44980</v>
      </c>
      <c r="L40" s="204"/>
      <c r="M40" s="205"/>
      <c r="N40" s="206"/>
      <c r="O40" s="209"/>
      <c r="P40" s="210"/>
      <c r="Q40" s="57"/>
    </row>
    <row r="41" spans="1:25" ht="22" customHeight="1" x14ac:dyDescent="0.35">
      <c r="A41" s="87" t="s">
        <v>20</v>
      </c>
      <c r="B41" s="203">
        <f>B35</f>
        <v>44972</v>
      </c>
      <c r="C41" s="204"/>
      <c r="D41" s="211">
        <v>3</v>
      </c>
      <c r="E41" s="212"/>
      <c r="F41" s="207"/>
      <c r="G41" s="208"/>
      <c r="H41" s="57"/>
      <c r="I41" s="54"/>
      <c r="J41" s="87" t="s">
        <v>20</v>
      </c>
      <c r="K41" s="203">
        <f>K35</f>
        <v>44979</v>
      </c>
      <c r="L41" s="204"/>
      <c r="M41" s="211">
        <v>3</v>
      </c>
      <c r="N41" s="212"/>
      <c r="O41" s="207"/>
      <c r="P41" s="208"/>
      <c r="Q41" s="57"/>
    </row>
    <row r="42" spans="1:25" ht="16" thickBot="1" x14ac:dyDescent="0.4">
      <c r="A42" s="197" t="s">
        <v>16</v>
      </c>
      <c r="B42" s="198"/>
      <c r="C42" s="199"/>
      <c r="D42" s="200" t="str">
        <f>"="&amp;IF(SUM(F32:F41,D38,D41)&lt;&gt;0,SUM(F32:F41,D38,D41),0)&amp;"+"&amp;"1.5x"&amp;IF(SUM(D32:D37)&lt;&gt;0,SUM(D32:D37),0)&amp;"+"&amp;"2.0 x"&amp;IF(D39&lt;&gt;0,D39,0) &amp; "+"&amp; "3.0 x" &amp; IF(D40&lt;&gt;0,D40,0)</f>
        <v>=5+1.5x4+2.0 x0+3.0 x0</v>
      </c>
      <c r="E42" s="201"/>
      <c r="F42" s="201"/>
      <c r="G42" s="202"/>
      <c r="H42" s="80">
        <f>IF(1.5*IF(SUM(D32:D37)&lt;&gt;0,SUM(D32:D37),0)+IF(SUM(F32:F41)&lt;&gt;0,SUM(F32:F41),0)+IF(SUM(D38,D41)&lt;&gt;0,SUM(D38,D41),0)+IF(D39&lt;&gt;0,D39,0)*2+IF(D40&lt;&gt;0,D40,0)*3&lt;=P18,0,1.5*IF(SUM(D32:D37)&lt;&gt;0,SUM(D32:D37),0)+IF(SUM(F32:F41)&lt;&gt;0,SUM(F32:F41),0)+IF(SUM(D38,D41)&lt;&gt;0,SUM(D38,D41),0)+IF(D39&lt;&gt;0,D39,0)*2+IF(D40&lt;&gt;0,D40,0)*3)</f>
        <v>11</v>
      </c>
      <c r="I42" s="54"/>
      <c r="J42" s="197" t="s">
        <v>16</v>
      </c>
      <c r="K42" s="198"/>
      <c r="L42" s="199"/>
      <c r="M42" s="200" t="str">
        <f>"="&amp;IF(SUM(O32:O41,M38,M41)&lt;&gt;0,SUM(O32:O41,M38,M41),0)&amp;"+"&amp;"1.5x"&amp;IF(SUM(M32:M37)&lt;&gt;0,SUM(M32:M37),0)&amp;"+"&amp;"2.0 x"&amp;IF(M39&lt;&gt;0,M39,0) &amp; "+"&amp; "3.0 x" &amp; IF(M40&lt;&gt;0,M40,0)</f>
        <v>=5+1.5x4+2.0 x0+3.0 x0</v>
      </c>
      <c r="N42" s="201"/>
      <c r="O42" s="201"/>
      <c r="P42" s="202"/>
      <c r="Q42" s="80">
        <f>IF(1.5*IF(SUM(M32:M37)&lt;&gt;0,SUM(M32:M37),0)+IF(SUM(O32:O41)&lt;&gt;0,SUM(O32:O41),0)+IF(SUM(M38,M41)&lt;&gt;0,SUM(M38,M41),0)+IF(M39&lt;&gt;0,M39,0)*2+IF(M40&lt;&gt;0,M40,0)*3&lt;=Y18,0,1.5*IF(SUM(M32:M37)&lt;&gt;0,SUM(M32:M37),0)+IF(SUM(O32:O41)&lt;&gt;0,SUM(O32:O41),0)+IF(SUM(M38,M41)&lt;&gt;0,SUM(M38,M41),0)+IF(M39&lt;&gt;0,M39,0)*2+IF(M40&lt;&gt;0,M40,0)*3)</f>
        <v>11</v>
      </c>
      <c r="R42" s="15"/>
      <c r="V42" s="182" t="str">
        <f>"="&amp;IF(SUM(X32:X41,V38,V41)&lt;&gt;0,SUM(X32:X41,V38,V41),0)&amp;"+"&amp;"1.5x"&amp;IF(SUM(V32:V37)&lt;&gt;0,SUM(V32:V37),0)&amp;"+"&amp;"2.0 x"&amp;IF(V39&lt;&gt;0,V39,0) &amp; "+"&amp; "3.0 x" &amp; IF(V40&lt;&gt;0,V40,0)</f>
        <v>=0+1.5x0+2.0 x0+3.0 x0</v>
      </c>
      <c r="W42" s="183"/>
      <c r="X42" s="183"/>
      <c r="Y42" s="184"/>
    </row>
    <row r="43" spans="1:25" ht="6" customHeight="1" thickTop="1" thickBot="1" x14ac:dyDescent="0.4">
      <c r="A43" s="59"/>
      <c r="B43" s="59"/>
      <c r="C43" s="59"/>
      <c r="D43" s="60"/>
      <c r="E43" s="60"/>
      <c r="F43" s="60"/>
      <c r="G43" s="60"/>
      <c r="H43" s="61"/>
      <c r="I43" s="54"/>
      <c r="J43" s="59"/>
      <c r="K43" s="59"/>
      <c r="L43" s="59"/>
      <c r="M43" s="60"/>
      <c r="N43" s="60"/>
      <c r="O43" s="60"/>
      <c r="P43" s="60"/>
      <c r="Q43" s="61"/>
      <c r="R43" s="15"/>
      <c r="V43" s="46"/>
      <c r="W43" s="46"/>
      <c r="X43" s="46"/>
      <c r="Y43" s="46"/>
    </row>
    <row r="44" spans="1:25" ht="16.5" thickTop="1" thickBot="1" x14ac:dyDescent="0.4">
      <c r="A44" s="59"/>
      <c r="B44" s="59"/>
      <c r="C44" s="59"/>
      <c r="D44" s="60"/>
      <c r="E44" s="60"/>
      <c r="F44" s="60"/>
      <c r="G44" s="60"/>
      <c r="H44" s="61"/>
      <c r="I44" s="54"/>
      <c r="J44" s="224" t="s">
        <v>71</v>
      </c>
      <c r="K44" s="225"/>
      <c r="L44" s="226"/>
      <c r="M44" s="226"/>
      <c r="N44" s="226"/>
      <c r="O44" s="226"/>
      <c r="P44" s="226"/>
      <c r="Q44" s="227"/>
      <c r="R44" s="15"/>
      <c r="V44" s="46"/>
      <c r="W44" s="46"/>
      <c r="X44" s="46"/>
      <c r="Y44" s="46"/>
    </row>
    <row r="45" spans="1:25" ht="19.75" customHeight="1" thickTop="1" x14ac:dyDescent="0.35">
      <c r="A45" s="59"/>
      <c r="B45" s="59"/>
      <c r="C45" s="59"/>
      <c r="D45" s="60"/>
      <c r="E45" s="60"/>
      <c r="F45" s="60"/>
      <c r="G45" s="60"/>
      <c r="H45" s="61"/>
      <c r="I45" s="54"/>
      <c r="J45" s="55" t="s">
        <v>14</v>
      </c>
      <c r="K45" s="228" t="s">
        <v>15</v>
      </c>
      <c r="L45" s="229"/>
      <c r="M45" s="230" t="s">
        <v>41</v>
      </c>
      <c r="N45" s="231"/>
      <c r="O45" s="232" t="s">
        <v>42</v>
      </c>
      <c r="P45" s="231"/>
      <c r="Q45" s="56" t="s">
        <v>52</v>
      </c>
      <c r="R45" s="15"/>
      <c r="S45" s="45"/>
      <c r="T45" s="45"/>
      <c r="U45" s="45"/>
      <c r="V45" s="46"/>
      <c r="W45" s="46"/>
      <c r="X45" s="46"/>
      <c r="Y45" s="46"/>
    </row>
    <row r="46" spans="1:25" ht="13.5" customHeight="1" x14ac:dyDescent="0.35">
      <c r="A46" s="62"/>
      <c r="B46" s="62"/>
      <c r="C46" s="62"/>
      <c r="D46" s="62"/>
      <c r="E46" s="62"/>
      <c r="F46" s="62"/>
      <c r="G46" s="62"/>
      <c r="H46" s="62"/>
      <c r="I46" s="54"/>
      <c r="J46" s="86" t="s">
        <v>53</v>
      </c>
      <c r="K46" s="203">
        <f>K37+2</f>
        <v>44983</v>
      </c>
      <c r="L46" s="204"/>
      <c r="M46" s="205"/>
      <c r="N46" s="206"/>
      <c r="O46" s="233"/>
      <c r="P46" s="234"/>
      <c r="Q46" s="57"/>
      <c r="R46" s="15"/>
      <c r="S46" s="45"/>
      <c r="T46" s="45"/>
      <c r="U46" s="45"/>
      <c r="V46" s="46"/>
      <c r="W46" s="46"/>
      <c r="X46" s="46"/>
      <c r="Y46" s="46"/>
    </row>
    <row r="47" spans="1:25" ht="13.5" customHeight="1" x14ac:dyDescent="0.35">
      <c r="A47" s="62"/>
      <c r="B47" s="62"/>
      <c r="C47" s="62"/>
      <c r="D47" s="62"/>
      <c r="E47" s="62"/>
      <c r="F47" s="62"/>
      <c r="G47" s="62"/>
      <c r="H47" s="62"/>
      <c r="I47" s="54"/>
      <c r="J47" s="86" t="s">
        <v>7</v>
      </c>
      <c r="K47" s="203">
        <f>K46+1</f>
        <v>44984</v>
      </c>
      <c r="L47" s="204"/>
      <c r="M47" s="205">
        <v>3</v>
      </c>
      <c r="N47" s="206"/>
      <c r="O47" s="209"/>
      <c r="P47" s="210"/>
      <c r="Q47" s="57"/>
      <c r="R47" s="15"/>
      <c r="S47" s="45"/>
      <c r="T47" s="45"/>
      <c r="U47" s="45"/>
      <c r="V47" s="46"/>
      <c r="W47" s="46"/>
      <c r="X47" s="46"/>
      <c r="Y47" s="46"/>
    </row>
    <row r="48" spans="1:25" ht="13.5" customHeight="1" x14ac:dyDescent="0.35">
      <c r="A48" s="62"/>
      <c r="B48" s="62"/>
      <c r="C48" s="62"/>
      <c r="D48" s="62"/>
      <c r="E48" s="62"/>
      <c r="F48" s="62"/>
      <c r="G48" s="62"/>
      <c r="H48" s="62"/>
      <c r="I48" s="54"/>
      <c r="J48" s="86" t="s">
        <v>8</v>
      </c>
      <c r="K48" s="203">
        <f t="shared" ref="K48:K51" si="1">K47+1</f>
        <v>44985</v>
      </c>
      <c r="L48" s="204"/>
      <c r="M48" s="205"/>
      <c r="N48" s="206"/>
      <c r="O48" s="209"/>
      <c r="P48" s="210"/>
      <c r="Q48" s="57"/>
      <c r="R48" s="15"/>
      <c r="S48" s="45"/>
      <c r="T48" s="45"/>
      <c r="U48" s="45"/>
      <c r="V48" s="46"/>
      <c r="W48" s="46"/>
      <c r="X48" s="46"/>
      <c r="Y48" s="46"/>
    </row>
    <row r="49" spans="1:25" ht="13.5" customHeight="1" x14ac:dyDescent="0.35">
      <c r="A49" s="62"/>
      <c r="B49" s="62"/>
      <c r="C49" s="62"/>
      <c r="D49" s="62"/>
      <c r="E49" s="62"/>
      <c r="F49" s="62"/>
      <c r="G49" s="62"/>
      <c r="H49" s="62"/>
      <c r="I49" s="54"/>
      <c r="J49" s="86" t="s">
        <v>9</v>
      </c>
      <c r="K49" s="203">
        <f t="shared" si="1"/>
        <v>44986</v>
      </c>
      <c r="L49" s="204"/>
      <c r="M49" s="205"/>
      <c r="N49" s="206"/>
      <c r="O49" s="209"/>
      <c r="P49" s="210"/>
      <c r="Q49" s="57"/>
      <c r="R49" s="15"/>
      <c r="S49" s="45"/>
      <c r="T49" s="45"/>
      <c r="U49" s="45"/>
      <c r="V49" s="46"/>
      <c r="W49" s="46"/>
      <c r="X49" s="46"/>
      <c r="Y49" s="46"/>
    </row>
    <row r="50" spans="1:25" ht="13.5" customHeight="1" x14ac:dyDescent="0.35">
      <c r="A50" s="62"/>
      <c r="B50" s="62"/>
      <c r="C50" s="62"/>
      <c r="D50" s="62"/>
      <c r="E50" s="62"/>
      <c r="F50" s="62"/>
      <c r="G50" s="62"/>
      <c r="H50" s="62"/>
      <c r="I50" s="54"/>
      <c r="J50" s="86" t="s">
        <v>10</v>
      </c>
      <c r="K50" s="203">
        <f t="shared" si="1"/>
        <v>44987</v>
      </c>
      <c r="L50" s="204"/>
      <c r="M50" s="205">
        <v>1</v>
      </c>
      <c r="N50" s="206"/>
      <c r="O50" s="209"/>
      <c r="P50" s="210"/>
      <c r="Q50" s="57"/>
      <c r="R50" s="15"/>
      <c r="S50" s="45"/>
      <c r="T50" s="45"/>
      <c r="U50" s="45"/>
      <c r="V50" s="46"/>
      <c r="W50" s="46"/>
      <c r="X50" s="46"/>
      <c r="Y50" s="46"/>
    </row>
    <row r="51" spans="1:25" ht="13.5" customHeight="1" x14ac:dyDescent="0.35">
      <c r="A51" s="62"/>
      <c r="B51" s="62"/>
      <c r="C51" s="62"/>
      <c r="D51" s="62"/>
      <c r="E51" s="62"/>
      <c r="F51" s="62"/>
      <c r="G51" s="62"/>
      <c r="H51" s="62"/>
      <c r="I51" s="54"/>
      <c r="J51" s="86" t="s">
        <v>11</v>
      </c>
      <c r="K51" s="203">
        <f t="shared" si="1"/>
        <v>44988</v>
      </c>
      <c r="L51" s="204"/>
      <c r="M51" s="205"/>
      <c r="N51" s="206"/>
      <c r="O51" s="209"/>
      <c r="P51" s="210"/>
      <c r="Q51" s="57"/>
      <c r="R51" s="15"/>
      <c r="S51" s="45"/>
      <c r="T51" s="45"/>
      <c r="U51" s="45"/>
      <c r="V51" s="46"/>
      <c r="W51" s="46"/>
      <c r="X51" s="46"/>
      <c r="Y51" s="46"/>
    </row>
    <row r="52" spans="1:25" ht="23.5" customHeight="1" x14ac:dyDescent="0.35">
      <c r="A52" s="62"/>
      <c r="B52" s="62"/>
      <c r="C52" s="62"/>
      <c r="D52" s="62"/>
      <c r="E52" s="62"/>
      <c r="F52" s="62"/>
      <c r="G52" s="62"/>
      <c r="H52" s="62"/>
      <c r="I52" s="54"/>
      <c r="J52" s="87" t="s">
        <v>19</v>
      </c>
      <c r="K52" s="203">
        <f>K50</f>
        <v>44987</v>
      </c>
      <c r="L52" s="204"/>
      <c r="M52" s="205">
        <v>2</v>
      </c>
      <c r="N52" s="206"/>
      <c r="O52" s="207"/>
      <c r="P52" s="208"/>
      <c r="Q52" s="57"/>
    </row>
    <row r="53" spans="1:25" ht="14.25" customHeight="1" x14ac:dyDescent="0.35">
      <c r="A53" s="62"/>
      <c r="B53" s="62"/>
      <c r="C53" s="62"/>
      <c r="D53" s="62"/>
      <c r="E53" s="62"/>
      <c r="F53" s="62"/>
      <c r="G53" s="62"/>
      <c r="H53" s="62"/>
      <c r="I53" s="54"/>
      <c r="J53" s="87" t="s">
        <v>56</v>
      </c>
      <c r="K53" s="203">
        <f>K49</f>
        <v>44986</v>
      </c>
      <c r="L53" s="204"/>
      <c r="M53" s="205"/>
      <c r="N53" s="206"/>
      <c r="O53" s="209"/>
      <c r="P53" s="210"/>
      <c r="Q53" s="57"/>
      <c r="R53" s="15"/>
      <c r="S53" s="45"/>
      <c r="T53" s="45"/>
      <c r="U53" s="45"/>
      <c r="V53" s="46"/>
      <c r="W53" s="46"/>
      <c r="X53" s="46"/>
      <c r="Y53" s="46"/>
    </row>
    <row r="54" spans="1:25" ht="14.25" customHeight="1" x14ac:dyDescent="0.35">
      <c r="A54" s="62"/>
      <c r="B54" s="62"/>
      <c r="C54" s="62"/>
      <c r="D54" s="62"/>
      <c r="E54" s="62"/>
      <c r="F54" s="62"/>
      <c r="G54" s="62"/>
      <c r="H54" s="62"/>
      <c r="I54" s="54"/>
      <c r="J54" s="87" t="s">
        <v>57</v>
      </c>
      <c r="K54" s="203">
        <f>K50</f>
        <v>44987</v>
      </c>
      <c r="L54" s="204"/>
      <c r="M54" s="205"/>
      <c r="N54" s="206"/>
      <c r="O54" s="209"/>
      <c r="P54" s="210"/>
      <c r="Q54" s="57"/>
      <c r="R54" s="15"/>
      <c r="S54" s="45"/>
      <c r="T54" s="45"/>
      <c r="U54" s="45"/>
      <c r="V54" s="46"/>
      <c r="W54" s="46"/>
      <c r="X54" s="46"/>
      <c r="Y54" s="46"/>
    </row>
    <row r="55" spans="1:25" ht="22" customHeight="1" x14ac:dyDescent="0.35">
      <c r="A55" s="62"/>
      <c r="B55" s="62"/>
      <c r="C55" s="62"/>
      <c r="D55" s="62"/>
      <c r="E55" s="62"/>
      <c r="F55" s="62"/>
      <c r="G55" s="62"/>
      <c r="H55" s="62"/>
      <c r="I55" s="54"/>
      <c r="J55" s="87" t="s">
        <v>20</v>
      </c>
      <c r="K55" s="203">
        <f>K49</f>
        <v>44986</v>
      </c>
      <c r="L55" s="204"/>
      <c r="M55" s="211">
        <v>3</v>
      </c>
      <c r="N55" s="212"/>
      <c r="O55" s="207"/>
      <c r="P55" s="208"/>
      <c r="Q55" s="57"/>
    </row>
    <row r="56" spans="1:25" ht="16" thickBot="1" x14ac:dyDescent="0.4">
      <c r="A56" s="62"/>
      <c r="B56" s="62"/>
      <c r="C56" s="62"/>
      <c r="D56" s="62"/>
      <c r="E56" s="62"/>
      <c r="F56" s="62"/>
      <c r="G56" s="62"/>
      <c r="H56" s="62"/>
      <c r="I56" s="54"/>
      <c r="J56" s="197" t="s">
        <v>16</v>
      </c>
      <c r="K56" s="198"/>
      <c r="L56" s="199"/>
      <c r="M56" s="200" t="str">
        <f>"="&amp;IF(SUM(O46:O55,M52,M55)&lt;&gt;0,SUM(O46:O55,M52,M55),0)&amp;"+"&amp;"1.5x"&amp;IF(SUM(M46:M51)&lt;&gt;0,SUM(M46:M51),0)&amp;"+"&amp;"2.0 x"&amp;IF(M53&lt;&gt;0,M53,0) &amp; "+"&amp; "3.0 x" &amp; IF(M54&lt;&gt;0,M54,0)</f>
        <v>=5+1.5x4+2.0 x0+3.0 x0</v>
      </c>
      <c r="N56" s="201"/>
      <c r="O56" s="201"/>
      <c r="P56" s="202"/>
      <c r="Q56" s="80">
        <f>IF(1.5*IF(SUM(M46:M51)&lt;&gt;0,SUM(M46:M51),0)+IF(SUM(O46:O55)&lt;&gt;0,SUM(O46:O55),0)+IF(SUM(M52,M55)&lt;&gt;0,SUM(M52,M55),0)+IF(M53&lt;&gt;0,M53,0)*2+IF(M54&lt;&gt;0,M54,0)*3&lt;=Y18,0,1.5*IF(SUM(M46:M51)&lt;&gt;0,SUM(M46:M51),0)+IF(SUM(O46:O55)&lt;&gt;0,SUM(O46:O55),0)+IF(SUM(M52,M55)&lt;&gt;0,SUM(M52,M55),0)+IF(M53&lt;&gt;0,M53,0)*2+IF(M54&lt;&gt;0,M54,0)*3)</f>
        <v>11</v>
      </c>
      <c r="R56" s="15"/>
      <c r="S56" s="45"/>
      <c r="T56" s="45"/>
      <c r="U56" s="45"/>
      <c r="V56" s="46"/>
      <c r="W56" s="46"/>
      <c r="X56" s="46"/>
      <c r="Y56" s="46"/>
    </row>
    <row r="57" spans="1:25" ht="6" customHeight="1" thickTop="1" x14ac:dyDescent="0.3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25" ht="16" thickBot="1" x14ac:dyDescent="0.4">
      <c r="A58" s="218" t="str">
        <f>"کۆی گشتی کاتژمێرەکان : [" &amp; SUM(H28,Q28,H42,Q42,Q56) &amp; "] کاتژمێر"</f>
        <v>کۆی گشتی کاتژمێرەکان : [53.5] کاتژمێر</v>
      </c>
      <c r="B58" s="218"/>
      <c r="C58" s="218"/>
      <c r="D58" s="218"/>
      <c r="E58" s="218"/>
      <c r="F58" s="218"/>
      <c r="G58" s="218"/>
      <c r="H58" s="63"/>
      <c r="I58" s="218" t="str">
        <f>"کۆی کاتژمێرەکانی زێدەکی :[" &amp; SUM(H28,Q28,H42,Q42) - (IF(H28=0,0,P5)+IF(Q28=0,0,P5)+IF(H42=0,0,P5)+IF(Q42=0,0,P5)) &amp; "] کاتژمێر"</f>
        <v>کۆی کاتژمێرەکانی زێدەکی :[26.5] کاتژمێر</v>
      </c>
      <c r="J58" s="218"/>
      <c r="K58" s="218"/>
      <c r="L58" s="218"/>
      <c r="M58" s="218"/>
      <c r="N58" s="218"/>
      <c r="O58" s="218"/>
      <c r="P58" s="63"/>
      <c r="Q58" s="63"/>
    </row>
    <row r="59" spans="1:25" ht="16.5" thickTop="1" thickBot="1" x14ac:dyDescent="0.4">
      <c r="A59" s="218" t="str">
        <f>"کۆی کاتژمێرەکانی نیساب :[" &amp;IF(H28=0,0,P5)+IF(Q28=0,0,P5)+IF(H42=0,0,P5)+IF(Q42=0,0,P5)+IF(Q56=0,0,P5) &amp; "] کاتژمێر"</f>
        <v>کۆی کاتژمێرەکانی نیساب :[20] کاتژمێر</v>
      </c>
      <c r="B59" s="218"/>
      <c r="C59" s="218"/>
      <c r="D59" s="218"/>
      <c r="E59" s="218"/>
      <c r="F59" s="218"/>
      <c r="G59" s="218"/>
      <c r="H59" s="63"/>
      <c r="I59" s="219" t="s">
        <v>67</v>
      </c>
      <c r="J59" s="220"/>
      <c r="K59" s="221"/>
      <c r="L59" s="222">
        <f>IF(C5=Sheet2!A2,3500,IF(C5=Sheet2!A3,4500,IF(C5=Sheet2!A4,6500,IF(C5=Sheet2!A1,2500,6500))))</f>
        <v>6500</v>
      </c>
      <c r="M59" s="222"/>
      <c r="N59" s="81" t="s">
        <v>31</v>
      </c>
      <c r="O59" s="63"/>
      <c r="P59" s="63"/>
      <c r="Q59" s="63"/>
    </row>
    <row r="60" spans="1:25" ht="13.5" customHeight="1" thickTop="1" thickBot="1" x14ac:dyDescent="0.4">
      <c r="A60" s="48"/>
      <c r="B60" s="48"/>
      <c r="C60" s="48"/>
      <c r="D60" s="48"/>
      <c r="E60" s="48"/>
      <c r="F60" s="48"/>
      <c r="G60" s="48"/>
      <c r="H60" s="63"/>
      <c r="I60" s="219" t="s">
        <v>32</v>
      </c>
      <c r="J60" s="220"/>
      <c r="K60" s="221"/>
      <c r="L60" s="223">
        <f>L59*( SUM(H28,Q28,H42,Q42,Q56) - (IF(H28=0,0,P5)+IF(Q28=0,0,P5)+IF(H42=0,0,P5)+IF(Q42=0,0,P5)+IF(Q56=0,0,P5)))</f>
        <v>217750</v>
      </c>
      <c r="M60" s="223"/>
      <c r="N60" s="81" t="s">
        <v>31</v>
      </c>
      <c r="O60" s="63"/>
      <c r="P60" s="63"/>
      <c r="Q60" s="63"/>
    </row>
    <row r="61" spans="1:25" ht="29" customHeight="1" thickTop="1" x14ac:dyDescent="0.35">
      <c r="A61" s="48"/>
      <c r="B61" s="48"/>
      <c r="C61" s="48"/>
      <c r="D61" s="48"/>
      <c r="E61" s="48"/>
      <c r="F61" s="48"/>
      <c r="G61" s="48"/>
      <c r="H61" s="63"/>
      <c r="I61" s="64"/>
      <c r="J61" s="64"/>
      <c r="K61" s="64"/>
      <c r="L61" s="65"/>
      <c r="M61" s="66"/>
      <c r="N61" s="63"/>
      <c r="O61" s="63"/>
      <c r="P61" s="63"/>
      <c r="Q61" s="63"/>
    </row>
    <row r="62" spans="1:25" ht="15.5" x14ac:dyDescent="0.35">
      <c r="A62" s="216"/>
      <c r="B62" s="216"/>
      <c r="C62" s="216"/>
      <c r="D62" s="68"/>
      <c r="E62" s="69"/>
      <c r="F62" s="69"/>
      <c r="G62" s="214" t="s">
        <v>43</v>
      </c>
      <c r="H62" s="214"/>
      <c r="I62" s="214"/>
      <c r="J62" s="214"/>
      <c r="K62" s="71"/>
      <c r="L62" s="71"/>
      <c r="M62" s="217" t="s">
        <v>44</v>
      </c>
      <c r="N62" s="217"/>
      <c r="O62" s="217"/>
      <c r="P62" s="71"/>
      <c r="Q62" s="71"/>
    </row>
    <row r="63" spans="1:25" ht="15.5" x14ac:dyDescent="0.35">
      <c r="A63" s="216"/>
      <c r="B63" s="216"/>
      <c r="C63" s="216"/>
      <c r="D63" s="68"/>
      <c r="E63" s="69"/>
      <c r="F63" s="69"/>
      <c r="G63" s="214" t="s">
        <v>45</v>
      </c>
      <c r="H63" s="214"/>
      <c r="I63" s="214"/>
      <c r="J63" s="214"/>
      <c r="K63" s="71"/>
      <c r="L63" s="71"/>
      <c r="M63" s="217" t="s">
        <v>46</v>
      </c>
      <c r="N63" s="217"/>
      <c r="O63" s="217"/>
      <c r="P63" s="71"/>
      <c r="Q63" s="71"/>
    </row>
    <row r="64" spans="1:25" ht="42.5" customHeight="1" x14ac:dyDescent="0.35">
      <c r="A64" s="67"/>
      <c r="B64" s="67"/>
      <c r="C64" s="67"/>
      <c r="D64" s="68"/>
      <c r="E64" s="70"/>
      <c r="F64" s="70"/>
      <c r="G64" s="70"/>
      <c r="H64" s="70"/>
      <c r="I64" s="71"/>
      <c r="J64" s="72"/>
      <c r="K64" s="72"/>
      <c r="L64" s="72"/>
      <c r="M64" s="72"/>
      <c r="N64" s="72"/>
      <c r="O64" s="73"/>
      <c r="P64" s="71"/>
      <c r="Q64" s="71"/>
    </row>
    <row r="65" spans="1:17" ht="14.25" customHeight="1" x14ac:dyDescent="0.35">
      <c r="A65" s="213" t="str">
        <f>C4</f>
        <v xml:space="preserve"> د.ابراهيم عثمان حمد</v>
      </c>
      <c r="B65" s="213"/>
      <c r="C65" s="213"/>
      <c r="D65" s="68"/>
      <c r="E65" s="69"/>
      <c r="F65" s="69"/>
      <c r="G65" s="214" t="s">
        <v>70</v>
      </c>
      <c r="H65" s="214"/>
      <c r="I65" s="214"/>
      <c r="J65" s="214"/>
      <c r="K65" s="73"/>
      <c r="L65" s="73"/>
      <c r="M65" s="215" t="s">
        <v>33</v>
      </c>
      <c r="N65" s="215"/>
      <c r="O65" s="215"/>
      <c r="P65" s="71"/>
      <c r="Q65" s="71"/>
    </row>
    <row r="66" spans="1:17" ht="14.25" customHeight="1" x14ac:dyDescent="0.35">
      <c r="A66" s="216" t="s">
        <v>47</v>
      </c>
      <c r="B66" s="216"/>
      <c r="C66" s="216"/>
      <c r="D66" s="68"/>
      <c r="E66" s="69"/>
      <c r="F66" s="69"/>
      <c r="G66" s="214" t="s">
        <v>48</v>
      </c>
      <c r="H66" s="214"/>
      <c r="I66" s="214"/>
      <c r="J66" s="214"/>
      <c r="K66" s="73"/>
      <c r="L66" s="73"/>
      <c r="M66" s="217" t="s">
        <v>49</v>
      </c>
      <c r="N66" s="217"/>
      <c r="O66" s="217"/>
      <c r="P66" s="71"/>
      <c r="Q66" s="71"/>
    </row>
  </sheetData>
  <mergeCells count="302">
    <mergeCell ref="A66:C66"/>
    <mergeCell ref="G66:J66"/>
    <mergeCell ref="M66:O66"/>
    <mergeCell ref="A63:C63"/>
    <mergeCell ref="G63:J63"/>
    <mergeCell ref="M63:O63"/>
    <mergeCell ref="A65:C65"/>
    <mergeCell ref="G65:J65"/>
    <mergeCell ref="M65:O65"/>
    <mergeCell ref="A59:G59"/>
    <mergeCell ref="I59:K59"/>
    <mergeCell ref="L59:M59"/>
    <mergeCell ref="I60:K60"/>
    <mergeCell ref="L60:M60"/>
    <mergeCell ref="A62:C62"/>
    <mergeCell ref="G62:J62"/>
    <mergeCell ref="M62:O62"/>
    <mergeCell ref="K55:L55"/>
    <mergeCell ref="M55:N55"/>
    <mergeCell ref="O55:P55"/>
    <mergeCell ref="J56:L56"/>
    <mergeCell ref="M56:P56"/>
    <mergeCell ref="A58:G58"/>
    <mergeCell ref="I58:O58"/>
    <mergeCell ref="K53:L53"/>
    <mergeCell ref="M53:N53"/>
    <mergeCell ref="O53:P53"/>
    <mergeCell ref="K54:L54"/>
    <mergeCell ref="M54:N54"/>
    <mergeCell ref="O54:P54"/>
    <mergeCell ref="K51:L51"/>
    <mergeCell ref="M51:N51"/>
    <mergeCell ref="O51:P51"/>
    <mergeCell ref="K52:L52"/>
    <mergeCell ref="M52:N52"/>
    <mergeCell ref="O52:P52"/>
    <mergeCell ref="K49:L49"/>
    <mergeCell ref="M49:N49"/>
    <mergeCell ref="O49:P49"/>
    <mergeCell ref="K50:L50"/>
    <mergeCell ref="M50:N50"/>
    <mergeCell ref="O50:P50"/>
    <mergeCell ref="K47:L47"/>
    <mergeCell ref="M47:N47"/>
    <mergeCell ref="O47:P47"/>
    <mergeCell ref="K48:L48"/>
    <mergeCell ref="M48:N48"/>
    <mergeCell ref="O48:P48"/>
    <mergeCell ref="K45:L45"/>
    <mergeCell ref="M45:N45"/>
    <mergeCell ref="O45:P45"/>
    <mergeCell ref="K46:L46"/>
    <mergeCell ref="M46:N46"/>
    <mergeCell ref="O46:P46"/>
    <mergeCell ref="A42:C42"/>
    <mergeCell ref="D42:G42"/>
    <mergeCell ref="J42:L42"/>
    <mergeCell ref="M42:P42"/>
    <mergeCell ref="V42:Y42"/>
    <mergeCell ref="J44:Q44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B31:C31"/>
    <mergeCell ref="D31:E31"/>
    <mergeCell ref="F31:G31"/>
    <mergeCell ref="K31:L31"/>
    <mergeCell ref="M31:N31"/>
    <mergeCell ref="O31:P31"/>
    <mergeCell ref="A28:C28"/>
    <mergeCell ref="D28:G28"/>
    <mergeCell ref="J28:L28"/>
    <mergeCell ref="M28:P28"/>
    <mergeCell ref="A30:H30"/>
    <mergeCell ref="J30:Q30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8:C18"/>
    <mergeCell ref="D18:E18"/>
    <mergeCell ref="F18:G18"/>
    <mergeCell ref="K18:L18"/>
    <mergeCell ref="M18:N18"/>
    <mergeCell ref="O18:P18"/>
    <mergeCell ref="B17:C17"/>
    <mergeCell ref="D17:E17"/>
    <mergeCell ref="F17:G17"/>
    <mergeCell ref="K17:L17"/>
    <mergeCell ref="M17:N17"/>
    <mergeCell ref="O17:P17"/>
    <mergeCell ref="N12:O12"/>
    <mergeCell ref="P12:Q12"/>
    <mergeCell ref="A14:C14"/>
    <mergeCell ref="D14:E14"/>
    <mergeCell ref="F14:Q14"/>
    <mergeCell ref="A16:H16"/>
    <mergeCell ref="J16:Q16"/>
    <mergeCell ref="B12:C12"/>
    <mergeCell ref="D12:E12"/>
    <mergeCell ref="F12:G12"/>
    <mergeCell ref="H12:I12"/>
    <mergeCell ref="J12:K12"/>
    <mergeCell ref="L12:M12"/>
    <mergeCell ref="AI10:AJ10"/>
    <mergeCell ref="B11:C11"/>
    <mergeCell ref="D11:E11"/>
    <mergeCell ref="F11:I11"/>
    <mergeCell ref="J11:K11"/>
    <mergeCell ref="L11:M11"/>
    <mergeCell ref="N11:O11"/>
    <mergeCell ref="P11:Q11"/>
    <mergeCell ref="V10:W10"/>
    <mergeCell ref="X10:Y10"/>
    <mergeCell ref="Z10:AB10"/>
    <mergeCell ref="AC10:AD10"/>
    <mergeCell ref="AE10:AF10"/>
    <mergeCell ref="AG10:AH10"/>
    <mergeCell ref="B10:I10"/>
    <mergeCell ref="J10:K10"/>
    <mergeCell ref="L10:M10"/>
    <mergeCell ref="N10:O10"/>
    <mergeCell ref="P10:Q10"/>
    <mergeCell ref="T10:U10"/>
    <mergeCell ref="AC8:AD8"/>
    <mergeCell ref="AE8:AF8"/>
    <mergeCell ref="AG8:AH8"/>
    <mergeCell ref="AI8:AJ8"/>
    <mergeCell ref="B9:C9"/>
    <mergeCell ref="D9:E9"/>
    <mergeCell ref="F9:G9"/>
    <mergeCell ref="H9:I9"/>
    <mergeCell ref="J9:K9"/>
    <mergeCell ref="L9:M9"/>
    <mergeCell ref="N8:O8"/>
    <mergeCell ref="P8:Q8"/>
    <mergeCell ref="T8:U8"/>
    <mergeCell ref="V8:W8"/>
    <mergeCell ref="X8:Y8"/>
    <mergeCell ref="Z8:AB8"/>
    <mergeCell ref="AC9:AD9"/>
    <mergeCell ref="AE9:AF9"/>
    <mergeCell ref="AG9:AH9"/>
    <mergeCell ref="AI9:AJ9"/>
    <mergeCell ref="V9:W9"/>
    <mergeCell ref="X9:Y9"/>
    <mergeCell ref="Z9:AB9"/>
    <mergeCell ref="T9:U9"/>
    <mergeCell ref="B7:C7"/>
    <mergeCell ref="D7:E7"/>
    <mergeCell ref="P7:Q7"/>
    <mergeCell ref="B8:C8"/>
    <mergeCell ref="D8:E8"/>
    <mergeCell ref="F8:I8"/>
    <mergeCell ref="J8:K8"/>
    <mergeCell ref="L8:M8"/>
    <mergeCell ref="N9:O9"/>
    <mergeCell ref="P9:Q9"/>
    <mergeCell ref="T6:U6"/>
    <mergeCell ref="AG5:AH5"/>
    <mergeCell ref="AI5:AJ5"/>
    <mergeCell ref="B6:C6"/>
    <mergeCell ref="D6:E6"/>
    <mergeCell ref="F6:G6"/>
    <mergeCell ref="H6:I6"/>
    <mergeCell ref="J6:K6"/>
    <mergeCell ref="L6:M6"/>
    <mergeCell ref="N6:O6"/>
    <mergeCell ref="P6:Q6"/>
    <mergeCell ref="T5:U5"/>
    <mergeCell ref="V5:W5"/>
    <mergeCell ref="X5:Y5"/>
    <mergeCell ref="Z5:AB5"/>
    <mergeCell ref="AC5:AD5"/>
    <mergeCell ref="AE5:AF5"/>
    <mergeCell ref="AG6:AH6"/>
    <mergeCell ref="AI6:AJ6"/>
    <mergeCell ref="V6:W6"/>
    <mergeCell ref="X6:Y6"/>
    <mergeCell ref="Z6:AB6"/>
    <mergeCell ref="AC6:AD6"/>
    <mergeCell ref="AE6:AF6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showInputMessage="1" showErrorMessage="1" sqref="F18:G18 O18:P18 F32:G32" xr:uid="{19AD25DF-2476-46C1-BAD2-AFABC7D90112}">
      <formula1>Lecc</formula1>
    </dataValidation>
    <dataValidation type="list" allowBlank="1" showInputMessage="1" showErrorMessage="1" sqref="K41:L41 K38:L38" xr:uid="{9B5A6B72-CB86-4BA6-B06F-F1FEFF167F42}">
      <formula1>list4</formula1>
    </dataValidation>
    <dataValidation type="list" allowBlank="1" showInputMessage="1" showErrorMessage="1" sqref="B41:C41 B38:C38" xr:uid="{296AE9D1-0EA6-4DA5-B049-13EEBBF8EAA5}">
      <formula1>list3</formula1>
    </dataValidation>
    <dataValidation type="list" allowBlank="1" showInputMessage="1" showErrorMessage="1" sqref="K27:L27 K24:L24" xr:uid="{6100D912-DE22-4894-8C28-347F4E5CD353}">
      <formula1>list2</formula1>
    </dataValidation>
    <dataValidation type="list" allowBlank="1" showInputMessage="1" showErrorMessage="1" sqref="B39:B40 C27 B24:B27 K25:K26 C24 K39:K40" xr:uid="{2DFFEC45-652A-4411-976E-DFC2F3E54201}">
      <formula1>list1</formula1>
    </dataValidation>
    <dataValidation type="list" allowBlank="1" showInputMessage="1" showErrorMessage="1" sqref="O32:P32 H18:H27 F19:F27 Q18:Q27 O19:O27 H32:H41 O33:O41 F33:F41 Q32:Q41" xr:uid="{61527EA4-45E1-4D0C-B1F5-A4EB4D455E2B}">
      <formula1>Lecc</formula1>
    </dataValidation>
  </dataValidations>
  <printOptions horizontalCentered="1" verticalCentered="1"/>
  <pageMargins left="0" right="0" top="0" bottom="0" header="0" footer="0"/>
  <pageSetup paperSize="9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9" id="{32FA6A58-B829-4FC3-B495-17F928975D8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D25:D26 F25:F26 M25:M26 O25:O26 D39:D40 F39:F40 M39:M40 O39:O40</xm:sqref>
        </x14:conditionalFormatting>
        <x14:conditionalFormatting xmlns:xm="http://schemas.microsoft.com/office/excel/2006/main">
          <x14:cfRule type="expression" priority="14" stopIfTrue="1" id="{C8F54DD7-9F8E-49AA-B19B-5A99270BCA5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D20:E20</xm:sqref>
        </x14:conditionalFormatting>
        <x14:conditionalFormatting xmlns:xm="http://schemas.microsoft.com/office/excel/2006/main">
          <x14:cfRule type="expression" priority="11" id="{B1C2B120-35C4-471E-9AEC-4430A9296C9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D24:E24</xm:sqref>
        </x14:conditionalFormatting>
        <x14:conditionalFormatting xmlns:xm="http://schemas.microsoft.com/office/excel/2006/main">
          <x14:cfRule type="expression" priority="33" stopIfTrue="1" id="{08A70E98-3936-4C8E-8958-A6B0DBCD1D97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D34:E34</xm:sqref>
        </x14:conditionalFormatting>
        <x14:conditionalFormatting xmlns:xm="http://schemas.microsoft.com/office/excel/2006/main">
          <x14:cfRule type="expression" priority="30" id="{9558D7A4-AD30-4FC3-A77C-736197FAB6A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D38:E38</xm:sqref>
        </x14:conditionalFormatting>
        <x14:conditionalFormatting xmlns:xm="http://schemas.microsoft.com/office/excel/2006/main">
          <x14:cfRule type="expression" priority="107" id="{FA5A10EB-6136-4F09-BDEC-E72752B9442C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D18:G18</xm:sqref>
        </x14:conditionalFormatting>
        <x14:conditionalFormatting xmlns:xm="http://schemas.microsoft.com/office/excel/2006/main">
          <x14:cfRule type="expression" priority="13" stopIfTrue="1" id="{302867AF-812D-4E17-88A2-71D14BCD41F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2" id="{007B2F2E-5B8E-4F88-ACF3-EF57E70B23A4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" id="{5A86A586-4C17-42DA-A208-88531492500B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9" id="{7FDA53B7-928D-463A-BD5D-14DCB4096BC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5" id="{5294F27A-6B61-4CCE-91EF-D140C72D70A4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2" id="{7A94643F-6D51-4A65-A0D9-D77CDCB556B1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D32:G32</xm:sqref>
        </x14:conditionalFormatting>
        <x14:conditionalFormatting xmlns:xm="http://schemas.microsoft.com/office/excel/2006/main">
          <x14:cfRule type="expression" priority="32" stopIfTrue="1" id="{BFA32B8C-EE64-4BA8-8595-900E3BD2C87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31" id="{D832C338-1653-47C9-9441-26A4E776D44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29" id="{131614D5-2D18-477B-A4BA-CC30B3CD4E4D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28" id="{11F1F57D-F5AF-4890-9A7F-25279C3B18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0" id="{F8F453D9-1BDF-43DF-A1AF-B79EB2D12B48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19" id="{9FF233C1-07BD-4F8C-A24D-F11FF3EE98D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F19</xm:sqref>
        </x14:conditionalFormatting>
        <x14:conditionalFormatting xmlns:xm="http://schemas.microsoft.com/office/excel/2006/main">
          <x14:cfRule type="expression" priority="116" id="{EBFD7DDF-5EB4-4AF2-B029-9EC2C8C088BA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14" id="{D848CCC2-8E0E-4BDB-A280-2A75BD2768F7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12" id="{C136E617-D73C-47DF-A12E-2A78AFCE2A4F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10" id="{3FD958D8-D72D-491F-83C1-12090B582A7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83" id="{9B830AB1-8DE0-49E9-AB53-334EA969665E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F33</xm:sqref>
        </x14:conditionalFormatting>
        <x14:conditionalFormatting xmlns:xm="http://schemas.microsoft.com/office/excel/2006/main">
          <x14:cfRule type="expression" priority="80" id="{3897590A-92A9-4832-8A61-C3A878E64A25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78" id="{7A522365-DD36-4C20-8083-5C0923F9A698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76" id="{DECA2E7B-B295-41F7-9C5B-6E9D0324A7D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74" id="{4C8DF85E-C106-4122-8369-25C70C4648F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18" stopIfTrue="1" id="{52FD6643-B412-4362-AFB4-EC7E99F08BF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F20:G20</xm:sqref>
        </x14:conditionalFormatting>
        <x14:conditionalFormatting xmlns:xm="http://schemas.microsoft.com/office/excel/2006/main">
          <x14:cfRule type="expression" priority="105" id="{86474FB0-7809-4CB6-AE92-E3BEB9554D66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F24:G24</xm:sqref>
        </x14:conditionalFormatting>
        <x14:conditionalFormatting xmlns:xm="http://schemas.microsoft.com/office/excel/2006/main">
          <x14:cfRule type="expression" priority="82" stopIfTrue="1" id="{F3C98620-4ABC-4197-AEC3-2A6B29D5875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F34:G34</xm:sqref>
        </x14:conditionalFormatting>
        <x14:conditionalFormatting xmlns:xm="http://schemas.microsoft.com/office/excel/2006/main">
          <x14:cfRule type="expression" priority="71" id="{097EB9BA-DCB9-4037-B00C-7D75F44C4A76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F38:G38</xm:sqref>
        </x14:conditionalFormatting>
        <x14:conditionalFormatting xmlns:xm="http://schemas.microsoft.com/office/excel/2006/main">
          <x14:cfRule type="expression" priority="106" id="{39264170-C35E-4358-9F83-BB0D637E6295}">
            <xm:f>$D$18=Sheet2!$B$10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H18:H27 Q18:Q27 H32:H41 Q32:Q41</xm:sqref>
        </x14:conditionalFormatting>
        <x14:conditionalFormatting xmlns:xm="http://schemas.microsoft.com/office/excel/2006/main">
          <x14:cfRule type="expression" priority="8" id="{2FC9A654-325B-48E3-87A5-20AAD17CB95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M53:M54</xm:sqref>
        </x14:conditionalFormatting>
        <x14:conditionalFormatting xmlns:xm="http://schemas.microsoft.com/office/excel/2006/main">
          <x14:cfRule type="expression" priority="39" stopIfTrue="1" id="{78601F36-42C3-4B1D-9B54-285046BD5B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M20:N20</xm:sqref>
        </x14:conditionalFormatting>
        <x14:conditionalFormatting xmlns:xm="http://schemas.microsoft.com/office/excel/2006/main">
          <x14:cfRule type="expression" priority="36" id="{7DB6F2C2-3563-4AF2-8B5A-A5B0ADBD8A0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M24:N24</xm:sqref>
        </x14:conditionalFormatting>
        <x14:conditionalFormatting xmlns:xm="http://schemas.microsoft.com/office/excel/2006/main">
          <x14:cfRule type="expression" priority="27" stopIfTrue="1" id="{F6DF240F-BF7D-49F1-9D16-878E37FE46E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M34:N34</xm:sqref>
        </x14:conditionalFormatting>
        <x14:conditionalFormatting xmlns:xm="http://schemas.microsoft.com/office/excel/2006/main">
          <x14:cfRule type="expression" priority="24" id="{ACDACD7B-7F4E-4E42-AF1C-0ABDDB5CB08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M38:N38</xm:sqref>
        </x14:conditionalFormatting>
        <x14:conditionalFormatting xmlns:xm="http://schemas.microsoft.com/office/excel/2006/main">
          <x14:cfRule type="expression" priority="6" stopIfTrue="1" id="{E8D511AD-27FA-4895-9E07-A95D1013F7D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M48:N48</xm:sqref>
        </x14:conditionalFormatting>
        <x14:conditionalFormatting xmlns:xm="http://schemas.microsoft.com/office/excel/2006/main">
          <x14:cfRule type="expression" priority="3" id="{53B92382-4A71-4326-8803-54BCEC6C9BF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M52:N52</xm:sqref>
        </x14:conditionalFormatting>
        <x14:conditionalFormatting xmlns:xm="http://schemas.microsoft.com/office/excel/2006/main">
          <x14:cfRule type="expression" priority="86" id="{FA02D38D-ACB2-4499-ACF5-0538F85AE3E2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M18:P18</xm:sqref>
        </x14:conditionalFormatting>
        <x14:conditionalFormatting xmlns:xm="http://schemas.microsoft.com/office/excel/2006/main">
          <x14:cfRule type="expression" priority="38" stopIfTrue="1" id="{7922393A-CF88-4775-A8A3-A75D917B9AC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37" id="{A55B752E-3DF8-4F91-BF65-E1BA36F9CC1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35" id="{031212FB-D233-4688-9E4D-850E6C91FA4C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34" id="{D5FAFEA0-F583-47F2-98B0-1C3D17B7FD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84" id="{06A24C43-5684-4DE3-86FB-F6926F4B5F9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8" id="{2EE3CF35-411B-4651-8899-9DA21E060D43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M32:P32</xm:sqref>
        </x14:conditionalFormatting>
        <x14:conditionalFormatting xmlns:xm="http://schemas.microsoft.com/office/excel/2006/main">
          <x14:cfRule type="expression" priority="26" stopIfTrue="1" id="{DABB0D8F-3601-4A38-91F5-8EE688976BE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5" id="{2EFC136F-2063-46A8-9825-CDA09F6687E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3" id="{D1F4DC19-1163-4843-A502-ACA7B5F5288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2" id="{164786E7-2D93-4AA7-B265-34AE123F6A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56" id="{3273E4E8-65E8-4545-83C9-4197C9F6B928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42" id="{8DE27AFF-E717-472E-BF80-20B0157121A1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M46:P46</xm:sqref>
        </x14:conditionalFormatting>
        <x14:conditionalFormatting xmlns:xm="http://schemas.microsoft.com/office/excel/2006/main">
          <x14:cfRule type="expression" priority="5" stopIfTrue="1" id="{E06BE9BE-ACEE-4EAF-9854-4A1A19E8EAB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M47:P47</xm:sqref>
        </x14:conditionalFormatting>
        <x14:conditionalFormatting xmlns:xm="http://schemas.microsoft.com/office/excel/2006/main">
          <x14:cfRule type="expression" priority="4" id="{61A516E1-0A3A-4EF0-B060-5A45C75433C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M49:P49</xm:sqref>
        </x14:conditionalFormatting>
        <x14:conditionalFormatting xmlns:xm="http://schemas.microsoft.com/office/excel/2006/main">
          <x14:cfRule type="expression" priority="2" id="{E1F91F47-E809-4765-B275-EE89E1FD4107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M50:P50</xm:sqref>
        </x14:conditionalFormatting>
        <x14:conditionalFormatting xmlns:xm="http://schemas.microsoft.com/office/excel/2006/main">
          <x14:cfRule type="expression" priority="1" id="{281E7AA4-B814-43C7-B2E2-1B135584172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M51:P51</xm:sqref>
        </x14:conditionalFormatting>
        <x14:conditionalFormatting xmlns:xm="http://schemas.microsoft.com/office/excel/2006/main">
          <x14:cfRule type="expression" priority="7" id="{6CC419D6-7BB6-4BD7-A615-469E7AAF4FD4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M55:P55</xm:sqref>
        </x14:conditionalFormatting>
        <x14:conditionalFormatting xmlns:xm="http://schemas.microsoft.com/office/excel/2006/main">
          <x14:cfRule type="expression" priority="97" id="{E6D33C4C-46A8-4476-A86E-1ACF79FD768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O19</xm:sqref>
        </x14:conditionalFormatting>
        <x14:conditionalFormatting xmlns:xm="http://schemas.microsoft.com/office/excel/2006/main">
          <x14:cfRule type="expression" priority="94" id="{3202C675-1A89-4DCB-A97B-F5440B17D6A7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92" id="{58A5256F-451F-48BF-9B2F-6E90795C89E9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90" id="{E131A5B9-6D67-4354-9595-C1AFDAE8287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88" id="{70EBEF58-8D50-4F00-B81B-0DF546D9B21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69" id="{94E8235E-CDCA-4411-87E0-362CA55B921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O33</xm:sqref>
        </x14:conditionalFormatting>
        <x14:conditionalFormatting xmlns:xm="http://schemas.microsoft.com/office/excel/2006/main">
          <x14:cfRule type="expression" priority="66" id="{CB268AD9-B670-455E-A4B9-D641DF4AADF3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64" id="{8627C6B8-68B1-49BB-89E2-0C506E6DD09A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62" id="{284151F1-ECC0-4FAA-BA62-99EC52E5299C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60" id="{426ADC2E-1701-4FFE-9221-17FD5C81FD9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53" id="{3D885DA4-2A37-482C-9AA0-12345F2E0A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O47</xm:sqref>
        </x14:conditionalFormatting>
        <x14:conditionalFormatting xmlns:xm="http://schemas.microsoft.com/office/excel/2006/main">
          <x14:cfRule type="expression" priority="50" id="{2484AAF5-68E5-44E5-BCED-09FF25BC9231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O48</xm:sqref>
        </x14:conditionalFormatting>
        <x14:conditionalFormatting xmlns:xm="http://schemas.microsoft.com/office/excel/2006/main">
          <x14:cfRule type="expression" priority="48" id="{3D038079-749F-4C65-BBF1-4829BDA46C68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O49</xm:sqref>
        </x14:conditionalFormatting>
        <x14:conditionalFormatting xmlns:xm="http://schemas.microsoft.com/office/excel/2006/main">
          <x14:cfRule type="expression" priority="46" id="{93AE994D-4271-4C15-B830-2C968506F3A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O50</xm:sqref>
        </x14:conditionalFormatting>
        <x14:conditionalFormatting xmlns:xm="http://schemas.microsoft.com/office/excel/2006/main">
          <x14:cfRule type="expression" priority="44" id="{97B74BBF-C2FD-4E94-8410-14C00D1A8F2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O51</xm:sqref>
        </x14:conditionalFormatting>
        <x14:conditionalFormatting xmlns:xm="http://schemas.microsoft.com/office/excel/2006/main">
          <x14:cfRule type="expression" priority="55" id="{7798D0D0-DD5F-439A-B31D-8E153A01CF1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O53:O54</xm:sqref>
        </x14:conditionalFormatting>
        <x14:conditionalFormatting xmlns:xm="http://schemas.microsoft.com/office/excel/2006/main">
          <x14:cfRule type="expression" priority="96" stopIfTrue="1" id="{4782C3FE-3B1E-43CB-9A2E-B81D1E65887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O20:P20</xm:sqref>
        </x14:conditionalFormatting>
        <x14:conditionalFormatting xmlns:xm="http://schemas.microsoft.com/office/excel/2006/main">
          <x14:cfRule type="expression" priority="85" id="{8EAF9D1E-426A-4A26-83DA-2F8982BF4D1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O24:P24</xm:sqref>
        </x14:conditionalFormatting>
        <x14:conditionalFormatting xmlns:xm="http://schemas.microsoft.com/office/excel/2006/main">
          <x14:cfRule type="expression" priority="68" stopIfTrue="1" id="{CEACE8EA-F799-41E4-BF5C-F1E7B54370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O34:P34</xm:sqref>
        </x14:conditionalFormatting>
        <x14:conditionalFormatting xmlns:xm="http://schemas.microsoft.com/office/excel/2006/main">
          <x14:cfRule type="expression" priority="57" id="{A0C15F4B-06DA-408D-971A-47A702EFC75E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O38:P38</xm:sqref>
        </x14:conditionalFormatting>
        <x14:conditionalFormatting xmlns:xm="http://schemas.microsoft.com/office/excel/2006/main">
          <x14:cfRule type="expression" priority="52" stopIfTrue="1" id="{AAB36CD4-F5C3-40D2-B69B-5A1B887416F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O48:P48</xm:sqref>
        </x14:conditionalFormatting>
        <x14:conditionalFormatting xmlns:xm="http://schemas.microsoft.com/office/excel/2006/main">
          <x14:cfRule type="expression" priority="41" id="{809F62F9-6F2C-4C8A-BD71-26187CBF01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O52:P52</xm:sqref>
        </x14:conditionalFormatting>
        <x14:conditionalFormatting xmlns:xm="http://schemas.microsoft.com/office/excel/2006/main">
          <x14:cfRule type="expression" priority="54" id="{15849125-F543-4A20-8FB2-360D266D5BCC}">
            <xm:f>$D$18=Sheet2!$B$10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Q46:Q55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04BA70B-4038-4061-B36C-2FE10AD2DC01}">
          <x14:formula1>
            <xm:f>Sheet2!$A$1:$A$5</xm:f>
          </x14:formula1>
          <xm:sqref>C5:F5</xm:sqref>
        </x14:dataValidation>
        <x14:dataValidation type="list" showInputMessage="1" showErrorMessage="1" xr:uid="{3A9E42BB-C3D1-47BC-A208-9725325197A6}">
          <x14:formula1>
            <xm:f>Sheet2!$B$1:$B$10</xm:f>
          </x14:formula1>
          <xm:sqref>D18:E18 M18:N18 D32:E32</xm:sqref>
        </x14:dataValidation>
        <x14:dataValidation type="list" allowBlank="1" showInputMessage="1" showErrorMessage="1" xr:uid="{B75EEB07-CA3C-42D1-95A6-1A1B028F7317}">
          <x14:formula1>
            <xm:f>Sheet2!$B$1:$B$10</xm:f>
          </x14:formula1>
          <xm:sqref>N38 M33:M41 N24 M19:M27 M32:N32 N41 E24 E41 D19:D27 N27 E38 D33:D41 E27 N55 N52 M47:M55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14A1-1814-46AC-AFCD-E16DB58626FF}">
  <dimension ref="A1:AK66"/>
  <sheetViews>
    <sheetView rightToLeft="1" view="pageBreakPreview" topLeftCell="A49" zoomScaleNormal="130" zoomScaleSheetLayoutView="100" workbookViewId="0">
      <selection activeCell="M22" sqref="M22:N22"/>
    </sheetView>
  </sheetViews>
  <sheetFormatPr defaultColWidth="0" defaultRowHeight="0" customHeight="1" zeroHeight="1" x14ac:dyDescent="0.35"/>
  <cols>
    <col min="1" max="1" width="9.54296875" style="1" customWidth="1"/>
    <col min="2" max="2" width="2.54296875" style="1" customWidth="1"/>
    <col min="3" max="3" width="6.54296875" style="1" customWidth="1"/>
    <col min="4" max="4" width="5.453125" style="1" customWidth="1"/>
    <col min="5" max="5" width="5.54296875" style="1" customWidth="1"/>
    <col min="6" max="6" width="6.453125" style="1" customWidth="1"/>
    <col min="7" max="7" width="4.26953125" style="1" customWidth="1"/>
    <col min="8" max="8" width="10.7265625" style="1" customWidth="1"/>
    <col min="9" max="9" width="2.7265625" style="1" customWidth="1"/>
    <col min="10" max="10" width="9.26953125" style="1" customWidth="1"/>
    <col min="11" max="11" width="4.453125" style="1" customWidth="1"/>
    <col min="12" max="12" width="8.81640625" style="1" customWidth="1"/>
    <col min="13" max="13" width="3.453125" style="1" customWidth="1"/>
    <col min="14" max="14" width="4.81640625" style="1" customWidth="1"/>
    <col min="15" max="15" width="5.81640625" style="1" customWidth="1"/>
    <col min="16" max="16" width="6.08984375" style="1" customWidth="1"/>
    <col min="17" max="17" width="9.1796875" style="1" customWidth="1"/>
    <col min="18" max="18" width="3.54296875" style="1" customWidth="1"/>
    <col min="19" max="19" width="6.453125" style="1" customWidth="1"/>
    <col min="20" max="37" width="0" style="1" hidden="1" customWidth="1"/>
    <col min="38" max="16384" width="6.453125" style="1" hidden="1"/>
  </cols>
  <sheetData>
    <row r="1" spans="1:36" ht="14.25" customHeight="1" x14ac:dyDescent="0.35">
      <c r="A1" s="283" t="s">
        <v>0</v>
      </c>
      <c r="B1" s="283"/>
      <c r="C1" s="283"/>
      <c r="D1" s="283"/>
      <c r="E1" s="283"/>
      <c r="F1" s="283"/>
      <c r="G1" s="47"/>
      <c r="H1" s="47"/>
      <c r="I1" s="47"/>
      <c r="J1" s="47"/>
      <c r="K1" s="74"/>
      <c r="L1" s="47"/>
      <c r="M1" s="284" t="s">
        <v>3</v>
      </c>
      <c r="N1" s="284"/>
      <c r="O1" s="284"/>
      <c r="P1" s="284"/>
      <c r="Q1" s="284"/>
    </row>
    <row r="2" spans="1:36" ht="14.25" customHeight="1" x14ac:dyDescent="0.35">
      <c r="A2" s="283" t="s">
        <v>69</v>
      </c>
      <c r="B2" s="283"/>
      <c r="C2" s="283"/>
      <c r="D2" s="283"/>
      <c r="E2" s="283"/>
      <c r="F2" s="283"/>
      <c r="G2" s="47"/>
      <c r="H2" s="47"/>
      <c r="I2" s="47"/>
      <c r="J2" s="47"/>
      <c r="K2" s="74"/>
      <c r="L2" s="47"/>
      <c r="M2" s="285">
        <v>2023</v>
      </c>
      <c r="N2" s="285"/>
      <c r="O2" s="286" t="s">
        <v>22</v>
      </c>
      <c r="P2" s="286"/>
      <c r="Q2" s="49">
        <v>3</v>
      </c>
    </row>
    <row r="3" spans="1:36" ht="14.25" customHeight="1" x14ac:dyDescent="0.35">
      <c r="A3" s="283" t="s">
        <v>68</v>
      </c>
      <c r="B3" s="283"/>
      <c r="C3" s="283"/>
      <c r="D3" s="283"/>
      <c r="E3" s="283"/>
      <c r="F3" s="283"/>
      <c r="G3" s="47"/>
      <c r="H3" s="47"/>
      <c r="I3" s="47"/>
      <c r="J3" s="47"/>
      <c r="K3" s="74"/>
      <c r="L3" s="47"/>
      <c r="M3" s="280" t="s">
        <v>4</v>
      </c>
      <c r="N3" s="280"/>
      <c r="O3" s="280"/>
      <c r="P3" s="50">
        <v>8</v>
      </c>
      <c r="Q3" s="48"/>
    </row>
    <row r="4" spans="1:36" ht="14.25" customHeight="1" x14ac:dyDescent="0.35">
      <c r="A4" s="278" t="s">
        <v>38</v>
      </c>
      <c r="B4" s="278"/>
      <c r="C4" s="279" t="s">
        <v>58</v>
      </c>
      <c r="D4" s="279"/>
      <c r="E4" s="279"/>
      <c r="F4" s="279"/>
      <c r="G4" s="47"/>
      <c r="H4" s="47"/>
      <c r="I4" s="47"/>
      <c r="J4" s="47"/>
      <c r="K4" s="74"/>
      <c r="L4" s="47"/>
      <c r="M4" s="280" t="s">
        <v>5</v>
      </c>
      <c r="N4" s="280"/>
      <c r="O4" s="280"/>
      <c r="P4" s="51">
        <v>4</v>
      </c>
      <c r="Q4" s="53" t="s">
        <v>63</v>
      </c>
    </row>
    <row r="5" spans="1:36" ht="18.5" customHeight="1" thickBot="1" x14ac:dyDescent="0.4">
      <c r="A5" s="281" t="s">
        <v>39</v>
      </c>
      <c r="B5" s="281"/>
      <c r="C5" s="282" t="s">
        <v>36</v>
      </c>
      <c r="D5" s="282"/>
      <c r="E5" s="282"/>
      <c r="F5" s="282"/>
      <c r="G5" s="47"/>
      <c r="H5" s="47"/>
      <c r="I5" s="47"/>
      <c r="J5" s="47"/>
      <c r="K5" s="74"/>
      <c r="L5" s="47"/>
      <c r="M5" s="280" t="s">
        <v>6</v>
      </c>
      <c r="N5" s="280"/>
      <c r="O5" s="280"/>
      <c r="P5" s="52">
        <v>4</v>
      </c>
      <c r="Q5" s="48"/>
      <c r="T5" s="100"/>
      <c r="U5" s="100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</row>
    <row r="6" spans="1:36" ht="16.5" thickTop="1" thickBot="1" x14ac:dyDescent="0.4">
      <c r="A6" s="75"/>
      <c r="B6" s="274" t="s">
        <v>23</v>
      </c>
      <c r="C6" s="275"/>
      <c r="D6" s="274" t="s">
        <v>24</v>
      </c>
      <c r="E6" s="275"/>
      <c r="F6" s="274" t="s">
        <v>25</v>
      </c>
      <c r="G6" s="275"/>
      <c r="H6" s="274" t="s">
        <v>26</v>
      </c>
      <c r="I6" s="275"/>
      <c r="J6" s="274" t="s">
        <v>27</v>
      </c>
      <c r="K6" s="275"/>
      <c r="L6" s="274" t="s">
        <v>28</v>
      </c>
      <c r="M6" s="275"/>
      <c r="N6" s="274" t="s">
        <v>29</v>
      </c>
      <c r="O6" s="275"/>
      <c r="P6" s="276" t="s">
        <v>30</v>
      </c>
      <c r="Q6" s="275"/>
      <c r="T6" s="101"/>
      <c r="U6" s="101"/>
      <c r="V6" s="101"/>
      <c r="W6" s="101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</row>
    <row r="7" spans="1:36" ht="9" customHeight="1" thickTop="1" x14ac:dyDescent="0.35">
      <c r="A7" s="82" t="s">
        <v>54</v>
      </c>
      <c r="B7" s="287"/>
      <c r="C7" s="288"/>
      <c r="D7" s="289"/>
      <c r="E7" s="288"/>
      <c r="F7" s="77"/>
      <c r="G7" s="78"/>
      <c r="H7" s="77"/>
      <c r="I7" s="78"/>
      <c r="J7" s="77"/>
      <c r="K7" s="78"/>
      <c r="L7" s="77"/>
      <c r="M7" s="78"/>
      <c r="N7" s="77"/>
      <c r="O7" s="76"/>
      <c r="P7" s="289"/>
      <c r="Q7" s="290"/>
      <c r="T7" s="39"/>
      <c r="U7" s="39"/>
      <c r="V7" s="39"/>
      <c r="W7" s="39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6" ht="14.25" customHeight="1" x14ac:dyDescent="0.35">
      <c r="A8" s="82" t="s">
        <v>7</v>
      </c>
      <c r="B8" s="291"/>
      <c r="C8" s="252"/>
      <c r="D8" s="266"/>
      <c r="E8" s="252"/>
      <c r="F8" s="298" t="s">
        <v>62</v>
      </c>
      <c r="G8" s="299"/>
      <c r="H8" s="299"/>
      <c r="I8" s="300"/>
      <c r="J8" s="301" t="s">
        <v>72</v>
      </c>
      <c r="K8" s="302"/>
      <c r="L8" s="253"/>
      <c r="M8" s="254"/>
      <c r="N8" s="253"/>
      <c r="O8" s="254"/>
      <c r="P8" s="253"/>
      <c r="Q8" s="255"/>
      <c r="T8" s="101"/>
      <c r="U8" s="101"/>
      <c r="V8" s="101"/>
      <c r="W8" s="101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</row>
    <row r="9" spans="1:36" ht="14.25" customHeight="1" x14ac:dyDescent="0.35">
      <c r="A9" s="83" t="s">
        <v>8</v>
      </c>
      <c r="B9" s="269"/>
      <c r="C9" s="270"/>
      <c r="D9" s="271"/>
      <c r="E9" s="270"/>
      <c r="F9" s="294"/>
      <c r="G9" s="295"/>
      <c r="H9" s="296"/>
      <c r="I9" s="297"/>
      <c r="J9" s="272"/>
      <c r="K9" s="273"/>
      <c r="L9" s="277"/>
      <c r="M9" s="273"/>
      <c r="N9" s="253"/>
      <c r="O9" s="254"/>
      <c r="P9" s="253"/>
      <c r="Q9" s="255"/>
      <c r="T9" s="101"/>
      <c r="U9" s="101"/>
      <c r="V9" s="101"/>
      <c r="W9" s="101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36" ht="14.25" customHeight="1" x14ac:dyDescent="0.35">
      <c r="A10" s="84" t="s">
        <v>9</v>
      </c>
      <c r="B10" s="261" t="s">
        <v>61</v>
      </c>
      <c r="C10" s="262"/>
      <c r="D10" s="262"/>
      <c r="E10" s="262"/>
      <c r="F10" s="262"/>
      <c r="G10" s="262"/>
      <c r="H10" s="262"/>
      <c r="I10" s="263"/>
      <c r="J10" s="264"/>
      <c r="K10" s="265"/>
      <c r="L10" s="253"/>
      <c r="M10" s="254"/>
      <c r="N10" s="253"/>
      <c r="O10" s="254"/>
      <c r="P10" s="253"/>
      <c r="Q10" s="255"/>
      <c r="T10" s="101"/>
      <c r="U10" s="101"/>
      <c r="V10" s="101"/>
      <c r="W10" s="101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</row>
    <row r="11" spans="1:36" ht="14.25" customHeight="1" x14ac:dyDescent="0.35">
      <c r="A11" s="84" t="s">
        <v>10</v>
      </c>
      <c r="B11" s="251"/>
      <c r="C11" s="252"/>
      <c r="D11" s="259" t="s">
        <v>62</v>
      </c>
      <c r="E11" s="260"/>
      <c r="F11" s="256" t="s">
        <v>64</v>
      </c>
      <c r="G11" s="257"/>
      <c r="H11" s="257"/>
      <c r="I11" s="258"/>
      <c r="J11" s="266"/>
      <c r="K11" s="252"/>
      <c r="L11" s="253"/>
      <c r="M11" s="254"/>
      <c r="N11" s="253"/>
      <c r="O11" s="254"/>
      <c r="P11" s="253"/>
      <c r="Q11" s="255"/>
    </row>
    <row r="12" spans="1:36" ht="14.25" customHeight="1" thickBot="1" x14ac:dyDescent="0.4">
      <c r="A12" s="85" t="s">
        <v>11</v>
      </c>
      <c r="B12" s="243"/>
      <c r="C12" s="241"/>
      <c r="D12" s="240"/>
      <c r="E12" s="241"/>
      <c r="F12" s="241"/>
      <c r="G12" s="242"/>
      <c r="H12" s="237"/>
      <c r="I12" s="238"/>
      <c r="J12" s="235"/>
      <c r="K12" s="239"/>
      <c r="L12" s="235"/>
      <c r="M12" s="239"/>
      <c r="N12" s="235"/>
      <c r="O12" s="239"/>
      <c r="P12" s="235"/>
      <c r="Q12" s="236"/>
    </row>
    <row r="13" spans="1:36" ht="5.25" customHeight="1" thickTop="1" thickBot="1" x14ac:dyDescent="0.4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36" ht="14.25" customHeight="1" thickTop="1" thickBot="1" x14ac:dyDescent="0.4">
      <c r="A14" s="249" t="s">
        <v>50</v>
      </c>
      <c r="B14" s="250"/>
      <c r="C14" s="245"/>
      <c r="D14" s="244" t="s">
        <v>51</v>
      </c>
      <c r="E14" s="245"/>
      <c r="F14" s="246" t="s">
        <v>60</v>
      </c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8"/>
    </row>
    <row r="15" spans="1:36" ht="5.5" customHeight="1" thickTop="1" thickBot="1" x14ac:dyDescent="0.4">
      <c r="A15" s="9"/>
      <c r="B15" s="9"/>
      <c r="C15" s="9"/>
      <c r="D15" s="36"/>
      <c r="E15" s="36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36" ht="16.5" thickTop="1" thickBot="1" x14ac:dyDescent="0.4">
      <c r="A16" s="224" t="s">
        <v>12</v>
      </c>
      <c r="B16" s="225"/>
      <c r="C16" s="226"/>
      <c r="D16" s="226"/>
      <c r="E16" s="226"/>
      <c r="F16" s="226"/>
      <c r="G16" s="226"/>
      <c r="H16" s="227"/>
      <c r="I16" s="54"/>
      <c r="J16" s="224" t="s">
        <v>13</v>
      </c>
      <c r="K16" s="225"/>
      <c r="L16" s="226"/>
      <c r="M16" s="226"/>
      <c r="N16" s="226"/>
      <c r="O16" s="226"/>
      <c r="P16" s="226"/>
      <c r="Q16" s="227"/>
    </row>
    <row r="17" spans="1:17" ht="19.75" customHeight="1" thickTop="1" x14ac:dyDescent="0.35">
      <c r="A17" s="55" t="s">
        <v>14</v>
      </c>
      <c r="B17" s="228" t="s">
        <v>15</v>
      </c>
      <c r="C17" s="229"/>
      <c r="D17" s="230" t="s">
        <v>41</v>
      </c>
      <c r="E17" s="231"/>
      <c r="F17" s="232" t="s">
        <v>42</v>
      </c>
      <c r="G17" s="231"/>
      <c r="H17" s="56" t="s">
        <v>52</v>
      </c>
      <c r="I17" s="54"/>
      <c r="J17" s="55" t="s">
        <v>14</v>
      </c>
      <c r="K17" s="228" t="s">
        <v>15</v>
      </c>
      <c r="L17" s="229"/>
      <c r="M17" s="230" t="s">
        <v>41</v>
      </c>
      <c r="N17" s="231"/>
      <c r="O17" s="232" t="s">
        <v>42</v>
      </c>
      <c r="P17" s="231"/>
      <c r="Q17" s="56" t="s">
        <v>52</v>
      </c>
    </row>
    <row r="18" spans="1:17" ht="13.5" customHeight="1" x14ac:dyDescent="0.35">
      <c r="A18" s="86" t="s">
        <v>53</v>
      </c>
      <c r="B18" s="203">
        <v>44989</v>
      </c>
      <c r="C18" s="204"/>
      <c r="D18" s="205"/>
      <c r="E18" s="206"/>
      <c r="F18" s="233"/>
      <c r="G18" s="234"/>
      <c r="H18" s="57" t="str">
        <f>IF(D18=Sheet2!B10,"",IF((D18+F18)&lt;&gt;0,(D18+F18), ""))</f>
        <v/>
      </c>
      <c r="I18" s="54"/>
      <c r="J18" s="86" t="s">
        <v>53</v>
      </c>
      <c r="K18" s="203">
        <f>B23+2</f>
        <v>44996</v>
      </c>
      <c r="L18" s="204"/>
      <c r="M18" s="205"/>
      <c r="N18" s="206"/>
      <c r="O18" s="233"/>
      <c r="P18" s="234"/>
      <c r="Q18" s="57" t="str">
        <f>IF(M18=Sheet2!K10,"",IF((M18+O18)&lt;&gt;0,(M18+O18), ""))</f>
        <v/>
      </c>
    </row>
    <row r="19" spans="1:17" ht="13.5" customHeight="1" x14ac:dyDescent="0.35">
      <c r="A19" s="86" t="s">
        <v>7</v>
      </c>
      <c r="B19" s="203">
        <f>B18+1</f>
        <v>44990</v>
      </c>
      <c r="C19" s="204"/>
      <c r="D19" s="292"/>
      <c r="E19" s="293"/>
      <c r="F19" s="233"/>
      <c r="G19" s="234"/>
      <c r="H19" s="57" t="str">
        <f>IF(D19=Sheet2!B11,"",IF((D19+F19)&lt;&gt;0,(D19+F19), ""))</f>
        <v/>
      </c>
      <c r="I19" s="54"/>
      <c r="J19" s="86" t="s">
        <v>7</v>
      </c>
      <c r="K19" s="203">
        <f>K18+1</f>
        <v>44997</v>
      </c>
      <c r="L19" s="204"/>
      <c r="M19" s="205">
        <v>3</v>
      </c>
      <c r="N19" s="206"/>
      <c r="O19" s="209"/>
      <c r="P19" s="210"/>
      <c r="Q19" s="57"/>
    </row>
    <row r="20" spans="1:17" ht="13.5" customHeight="1" x14ac:dyDescent="0.35">
      <c r="A20" s="86" t="s">
        <v>8</v>
      </c>
      <c r="B20" s="203">
        <f>B19+1</f>
        <v>44991</v>
      </c>
      <c r="C20" s="204"/>
      <c r="D20" s="205"/>
      <c r="E20" s="206"/>
      <c r="F20" s="209"/>
      <c r="G20" s="210"/>
      <c r="H20" s="57" t="str">
        <f>IF(D20=Sheet2!B12,"",IF((D20+F20)&lt;&gt;0,(D20+F20), ""))</f>
        <v/>
      </c>
      <c r="I20" s="54"/>
      <c r="J20" s="86" t="s">
        <v>8</v>
      </c>
      <c r="K20" s="203">
        <f>K19+1</f>
        <v>44998</v>
      </c>
      <c r="L20" s="204"/>
      <c r="M20" s="205"/>
      <c r="N20" s="206"/>
      <c r="O20" s="209"/>
      <c r="P20" s="210"/>
      <c r="Q20" s="57"/>
    </row>
    <row r="21" spans="1:17" ht="13.5" customHeight="1" x14ac:dyDescent="0.35">
      <c r="A21" s="86" t="s">
        <v>9</v>
      </c>
      <c r="B21" s="203">
        <f>B20+1</f>
        <v>44992</v>
      </c>
      <c r="C21" s="204"/>
      <c r="D21" s="205"/>
      <c r="E21" s="206"/>
      <c r="F21" s="209"/>
      <c r="G21" s="210"/>
      <c r="H21" s="57" t="str">
        <f>IF(D21=Sheet2!B13,"",IF((D21+F21)&lt;&gt;0,(D21+F21), ""))</f>
        <v/>
      </c>
      <c r="I21" s="54"/>
      <c r="J21" s="86" t="s">
        <v>9</v>
      </c>
      <c r="K21" s="203">
        <f>K20+1</f>
        <v>44999</v>
      </c>
      <c r="L21" s="204"/>
      <c r="M21" s="205"/>
      <c r="N21" s="206"/>
      <c r="O21" s="209"/>
      <c r="P21" s="210"/>
      <c r="Q21" s="57"/>
    </row>
    <row r="22" spans="1:17" ht="13.5" customHeight="1" x14ac:dyDescent="0.35">
      <c r="A22" s="86" t="s">
        <v>10</v>
      </c>
      <c r="B22" s="203">
        <f>B21+1</f>
        <v>44993</v>
      </c>
      <c r="C22" s="204"/>
      <c r="D22" s="205">
        <v>1</v>
      </c>
      <c r="E22" s="206"/>
      <c r="F22" s="209"/>
      <c r="G22" s="210"/>
      <c r="H22" s="57"/>
      <c r="I22" s="54"/>
      <c r="J22" s="86" t="s">
        <v>10</v>
      </c>
      <c r="K22" s="203">
        <f>K21+1</f>
        <v>45000</v>
      </c>
      <c r="L22" s="204"/>
      <c r="M22" s="205">
        <v>1</v>
      </c>
      <c r="N22" s="206"/>
      <c r="O22" s="209"/>
      <c r="P22" s="210"/>
      <c r="Q22" s="57"/>
    </row>
    <row r="23" spans="1:17" ht="13.5" customHeight="1" x14ac:dyDescent="0.35">
      <c r="A23" s="86" t="s">
        <v>11</v>
      </c>
      <c r="B23" s="203">
        <f>B22+1</f>
        <v>44994</v>
      </c>
      <c r="C23" s="204"/>
      <c r="D23" s="205"/>
      <c r="E23" s="206"/>
      <c r="F23" s="209"/>
      <c r="G23" s="210"/>
      <c r="H23" s="57"/>
      <c r="I23" s="54"/>
      <c r="J23" s="86" t="s">
        <v>11</v>
      </c>
      <c r="K23" s="203">
        <f>K22+1</f>
        <v>45001</v>
      </c>
      <c r="L23" s="204"/>
      <c r="M23" s="205"/>
      <c r="N23" s="206"/>
      <c r="O23" s="209"/>
      <c r="P23" s="210"/>
      <c r="Q23" s="57"/>
    </row>
    <row r="24" spans="1:17" ht="22.75" customHeight="1" x14ac:dyDescent="0.35">
      <c r="A24" s="87" t="s">
        <v>59</v>
      </c>
      <c r="B24" s="203">
        <f>B22</f>
        <v>44993</v>
      </c>
      <c r="C24" s="204"/>
      <c r="D24" s="205">
        <v>2</v>
      </c>
      <c r="E24" s="206"/>
      <c r="F24" s="207"/>
      <c r="G24" s="208"/>
      <c r="H24" s="57"/>
      <c r="I24" s="54"/>
      <c r="J24" s="87" t="s">
        <v>59</v>
      </c>
      <c r="K24" s="203">
        <f>K22</f>
        <v>45000</v>
      </c>
      <c r="L24" s="204"/>
      <c r="M24" s="205">
        <v>2</v>
      </c>
      <c r="N24" s="206"/>
      <c r="O24" s="207"/>
      <c r="P24" s="208"/>
      <c r="Q24" s="57"/>
    </row>
    <row r="25" spans="1:17" ht="14.25" customHeight="1" x14ac:dyDescent="0.35">
      <c r="A25" s="87" t="s">
        <v>56</v>
      </c>
      <c r="B25" s="203">
        <f>B21</f>
        <v>44992</v>
      </c>
      <c r="C25" s="204"/>
      <c r="D25" s="205"/>
      <c r="E25" s="206"/>
      <c r="F25" s="209"/>
      <c r="G25" s="210"/>
      <c r="H25" s="57"/>
      <c r="I25" s="54"/>
      <c r="J25" s="87" t="s">
        <v>56</v>
      </c>
      <c r="K25" s="203">
        <f>K21</f>
        <v>44999</v>
      </c>
      <c r="L25" s="204"/>
      <c r="M25" s="205"/>
      <c r="N25" s="206"/>
      <c r="O25" s="209"/>
      <c r="P25" s="210"/>
      <c r="Q25" s="57"/>
    </row>
    <row r="26" spans="1:17" ht="14.25" customHeight="1" x14ac:dyDescent="0.35">
      <c r="A26" s="87" t="s">
        <v>57</v>
      </c>
      <c r="B26" s="203">
        <f>B21</f>
        <v>44992</v>
      </c>
      <c r="C26" s="204"/>
      <c r="D26" s="205"/>
      <c r="E26" s="206"/>
      <c r="F26" s="209"/>
      <c r="G26" s="210"/>
      <c r="H26" s="57"/>
      <c r="I26" s="54"/>
      <c r="J26" s="87" t="s">
        <v>57</v>
      </c>
      <c r="K26" s="203">
        <f>K21</f>
        <v>44999</v>
      </c>
      <c r="L26" s="204"/>
      <c r="M26" s="205"/>
      <c r="N26" s="206"/>
      <c r="O26" s="209"/>
      <c r="P26" s="210"/>
      <c r="Q26" s="57"/>
    </row>
    <row r="27" spans="1:17" ht="22.75" customHeight="1" x14ac:dyDescent="0.35">
      <c r="A27" s="87" t="s">
        <v>20</v>
      </c>
      <c r="B27" s="203">
        <f>B21</f>
        <v>44992</v>
      </c>
      <c r="C27" s="204"/>
      <c r="D27" s="211">
        <v>3</v>
      </c>
      <c r="E27" s="212"/>
      <c r="F27" s="207"/>
      <c r="G27" s="208"/>
      <c r="H27" s="57"/>
      <c r="I27" s="54"/>
      <c r="J27" s="87" t="s">
        <v>20</v>
      </c>
      <c r="K27" s="203">
        <f>K21</f>
        <v>44999</v>
      </c>
      <c r="L27" s="204"/>
      <c r="M27" s="211">
        <v>3</v>
      </c>
      <c r="N27" s="212"/>
      <c r="O27" s="207"/>
      <c r="P27" s="208"/>
      <c r="Q27" s="57"/>
    </row>
    <row r="28" spans="1:17" ht="16" thickBot="1" x14ac:dyDescent="0.4">
      <c r="A28" s="197" t="s">
        <v>16</v>
      </c>
      <c r="B28" s="198"/>
      <c r="C28" s="199"/>
      <c r="D28" s="200" t="str">
        <f>"="&amp;IF(SUM(O18:O27,M24,M27)&lt;&gt;0,SUM(O18:O27,M24,M27),0)&amp;"+"&amp;"1.5x"&amp;IF(SUM(M18:M23)&lt;&gt;0,SUM(M18:M23),0)&amp;"+"&amp;"2.0 x"&amp;IF(M25&lt;&gt;0,M25,0) &amp; "+"&amp; "3.0 x" &amp; IF(M26&lt;&gt;0,M26,0)</f>
        <v>=5+1.5x4+2.0 x0+3.0 x0</v>
      </c>
      <c r="E28" s="201"/>
      <c r="F28" s="201"/>
      <c r="G28" s="202"/>
      <c r="H28" s="80">
        <f>IF(1.5*IF(SUM(D18:D23)&lt;&gt;0,SUM(D18:D23),0)+IF(SUM(F18:F27)&lt;&gt;0,SUM(F18:F27),0)+IF(SUM(D24,D27)&lt;&gt;0,SUM(D24,D27),0)+IF(D25&lt;&gt;0,D25,0)*2+IF(D26&lt;&gt;0,D26,0)*3&lt;=P5,0,1.5*IF(SUM(D18:D23)&lt;&gt;0,SUM(D18:D23),0)+IF(SUM(F18:F27)&lt;&gt;0,SUM(F18:F27),0)+IF(SUM(D24,D27)&lt;&gt;0,SUM(D24,D27),0)+IF(D25&lt;&gt;0,D25,0)*2+IF(D26&lt;&gt;0,D26,0)*3)</f>
        <v>6.5</v>
      </c>
      <c r="I28" s="54"/>
      <c r="J28" s="197" t="s">
        <v>16</v>
      </c>
      <c r="K28" s="198"/>
      <c r="L28" s="199"/>
      <c r="M28" s="200" t="str">
        <f>"="&amp;IF(SUM(O18:O27,M24,M27)&lt;&gt;0,SUM(O18:O27,M24,M27),0)&amp;"+"&amp;"1.5x"&amp;IF(SUM(M18:M23)&lt;&gt;0,SUM(M18:M23),0)&amp;"+"&amp;"2.0 x"&amp;IF(M25&lt;&gt;0,M25,0) &amp; "+"&amp; "3.0 x" &amp; IF(M26&lt;&gt;0,M26,0)</f>
        <v>=5+1.5x4+2.0 x0+3.0 x0</v>
      </c>
      <c r="N28" s="201"/>
      <c r="O28" s="201"/>
      <c r="P28" s="202"/>
      <c r="Q28" s="80">
        <f>IF(1.5*IF(SUM(M18:M23)&lt;&gt;0,SUM(M18:M23),0)+IF(SUM(O18:O27)&lt;&gt;0,SUM(O18:O27),0)+IF(SUM(M24,M27)&lt;&gt;0,SUM(M24,M27),0)+IF(M25&lt;&gt;0,M25,0)*2+IF(M26&lt;&gt;0,M26,0)*3&lt;=Y5,0,1.5*IF(SUM(M18:M23)&lt;&gt;0,SUM(M18:M23),0)+IF(SUM(O18:O27)&lt;&gt;0,SUM(O18:O27),0)+IF(SUM(M24,M27)&lt;&gt;0,SUM(M24,M27),0)+IF(M25&lt;&gt;0,M25,0)*2+IF(M26&lt;&gt;0,M26,0)*3)</f>
        <v>11</v>
      </c>
    </row>
    <row r="29" spans="1:17" ht="5.5" customHeight="1" thickTop="1" thickBot="1" x14ac:dyDescent="0.4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6.5" thickTop="1" thickBot="1" x14ac:dyDescent="0.4">
      <c r="A30" s="224" t="s">
        <v>17</v>
      </c>
      <c r="B30" s="225"/>
      <c r="C30" s="226"/>
      <c r="D30" s="226"/>
      <c r="E30" s="226"/>
      <c r="F30" s="226"/>
      <c r="G30" s="226"/>
      <c r="H30" s="227"/>
      <c r="I30" s="54"/>
      <c r="J30" s="224" t="s">
        <v>18</v>
      </c>
      <c r="K30" s="225"/>
      <c r="L30" s="226"/>
      <c r="M30" s="226"/>
      <c r="N30" s="226"/>
      <c r="O30" s="226"/>
      <c r="P30" s="226"/>
      <c r="Q30" s="227"/>
    </row>
    <row r="31" spans="1:17" ht="19.75" customHeight="1" thickTop="1" x14ac:dyDescent="0.35">
      <c r="A31" s="55" t="s">
        <v>14</v>
      </c>
      <c r="B31" s="228" t="s">
        <v>15</v>
      </c>
      <c r="C31" s="229"/>
      <c r="D31" s="230" t="s">
        <v>41</v>
      </c>
      <c r="E31" s="231"/>
      <c r="F31" s="232" t="s">
        <v>42</v>
      </c>
      <c r="G31" s="231"/>
      <c r="H31" s="56" t="s">
        <v>52</v>
      </c>
      <c r="I31" s="58"/>
      <c r="J31" s="55" t="s">
        <v>14</v>
      </c>
      <c r="K31" s="228" t="s">
        <v>15</v>
      </c>
      <c r="L31" s="229"/>
      <c r="M31" s="230" t="s">
        <v>41</v>
      </c>
      <c r="N31" s="231"/>
      <c r="O31" s="232" t="s">
        <v>42</v>
      </c>
      <c r="P31" s="231"/>
      <c r="Q31" s="56" t="s">
        <v>52</v>
      </c>
    </row>
    <row r="32" spans="1:17" ht="13.5" customHeight="1" x14ac:dyDescent="0.35">
      <c r="A32" s="86" t="s">
        <v>53</v>
      </c>
      <c r="B32" s="203">
        <f>K23+2</f>
        <v>45003</v>
      </c>
      <c r="C32" s="204"/>
      <c r="D32" s="205"/>
      <c r="E32" s="206"/>
      <c r="F32" s="233"/>
      <c r="G32" s="234"/>
      <c r="H32" s="57" t="str">
        <f>IF(D32=Sheet2!B24,"",IF((D32+F32)&lt;&gt;0,(D32+F32), ""))</f>
        <v/>
      </c>
      <c r="I32" s="58"/>
      <c r="J32" s="86" t="s">
        <v>53</v>
      </c>
      <c r="K32" s="203">
        <f>B37+2</f>
        <v>45010</v>
      </c>
      <c r="L32" s="204"/>
      <c r="M32" s="205"/>
      <c r="N32" s="206"/>
      <c r="O32" s="233"/>
      <c r="P32" s="234"/>
      <c r="Q32" s="57"/>
    </row>
    <row r="33" spans="1:25" ht="13.5" customHeight="1" x14ac:dyDescent="0.35">
      <c r="A33" s="86" t="s">
        <v>7</v>
      </c>
      <c r="B33" s="203">
        <f>B32+1</f>
        <v>45004</v>
      </c>
      <c r="C33" s="204"/>
      <c r="D33" s="205"/>
      <c r="E33" s="206"/>
      <c r="F33" s="209"/>
      <c r="G33" s="210"/>
      <c r="H33" s="57"/>
      <c r="I33" s="54"/>
      <c r="J33" s="86" t="s">
        <v>7</v>
      </c>
      <c r="K33" s="203">
        <f>K32+1</f>
        <v>45011</v>
      </c>
      <c r="L33" s="204"/>
      <c r="M33" s="205">
        <v>3</v>
      </c>
      <c r="N33" s="206"/>
      <c r="O33" s="209"/>
      <c r="P33" s="210"/>
      <c r="Q33" s="57"/>
    </row>
    <row r="34" spans="1:25" ht="13.5" customHeight="1" x14ac:dyDescent="0.35">
      <c r="A34" s="86" t="s">
        <v>8</v>
      </c>
      <c r="B34" s="203">
        <f>B33+1</f>
        <v>45005</v>
      </c>
      <c r="C34" s="204"/>
      <c r="D34" s="205"/>
      <c r="E34" s="206"/>
      <c r="F34" s="209"/>
      <c r="G34" s="210"/>
      <c r="H34" s="57"/>
      <c r="I34" s="54"/>
      <c r="J34" s="86" t="s">
        <v>8</v>
      </c>
      <c r="K34" s="203">
        <f>K33+1</f>
        <v>45012</v>
      </c>
      <c r="L34" s="204"/>
      <c r="M34" s="205"/>
      <c r="N34" s="206"/>
      <c r="O34" s="209"/>
      <c r="P34" s="210"/>
      <c r="Q34" s="57"/>
    </row>
    <row r="35" spans="1:25" ht="13.5" customHeight="1" x14ac:dyDescent="0.35">
      <c r="A35" s="86" t="s">
        <v>9</v>
      </c>
      <c r="B35" s="203">
        <f>B34+1</f>
        <v>45006</v>
      </c>
      <c r="C35" s="204"/>
      <c r="D35" s="205"/>
      <c r="E35" s="206"/>
      <c r="F35" s="209"/>
      <c r="G35" s="210"/>
      <c r="H35" s="57"/>
      <c r="I35" s="54"/>
      <c r="J35" s="86" t="s">
        <v>9</v>
      </c>
      <c r="K35" s="203">
        <f t="shared" ref="K35:K37" si="0">K34+1</f>
        <v>45013</v>
      </c>
      <c r="L35" s="204"/>
      <c r="M35" s="205"/>
      <c r="N35" s="206"/>
      <c r="O35" s="209"/>
      <c r="P35" s="210"/>
      <c r="Q35" s="57"/>
    </row>
    <row r="36" spans="1:25" ht="13.5" customHeight="1" x14ac:dyDescent="0.35">
      <c r="A36" s="86" t="s">
        <v>10</v>
      </c>
      <c r="B36" s="203">
        <f>B35+1</f>
        <v>45007</v>
      </c>
      <c r="C36" s="204"/>
      <c r="D36" s="205"/>
      <c r="E36" s="206"/>
      <c r="F36" s="209"/>
      <c r="G36" s="210"/>
      <c r="H36" s="57"/>
      <c r="I36" s="54"/>
      <c r="J36" s="86" t="s">
        <v>10</v>
      </c>
      <c r="K36" s="203">
        <f t="shared" si="0"/>
        <v>45014</v>
      </c>
      <c r="L36" s="204"/>
      <c r="M36" s="205">
        <v>1</v>
      </c>
      <c r="N36" s="206"/>
      <c r="O36" s="209"/>
      <c r="P36" s="210"/>
      <c r="Q36" s="57"/>
    </row>
    <row r="37" spans="1:25" ht="13.5" customHeight="1" x14ac:dyDescent="0.35">
      <c r="A37" s="86" t="s">
        <v>11</v>
      </c>
      <c r="B37" s="203">
        <f>B36+1</f>
        <v>45008</v>
      </c>
      <c r="C37" s="204"/>
      <c r="D37" s="205"/>
      <c r="E37" s="206"/>
      <c r="F37" s="209"/>
      <c r="G37" s="210"/>
      <c r="H37" s="57"/>
      <c r="I37" s="54"/>
      <c r="J37" s="86" t="s">
        <v>11</v>
      </c>
      <c r="K37" s="203">
        <f t="shared" si="0"/>
        <v>45015</v>
      </c>
      <c r="L37" s="204"/>
      <c r="M37" s="205"/>
      <c r="N37" s="206"/>
      <c r="O37" s="209"/>
      <c r="P37" s="210"/>
      <c r="Q37" s="57"/>
    </row>
    <row r="38" spans="1:25" ht="23.5" customHeight="1" x14ac:dyDescent="0.35">
      <c r="A38" s="87" t="s">
        <v>59</v>
      </c>
      <c r="B38" s="203">
        <f>B36</f>
        <v>45007</v>
      </c>
      <c r="C38" s="204"/>
      <c r="D38" s="205"/>
      <c r="E38" s="206"/>
      <c r="F38" s="207"/>
      <c r="G38" s="208"/>
      <c r="H38" s="57"/>
      <c r="I38" s="54"/>
      <c r="J38" s="87" t="s">
        <v>19</v>
      </c>
      <c r="K38" s="203">
        <f>K36</f>
        <v>45014</v>
      </c>
      <c r="L38" s="204"/>
      <c r="M38" s="205">
        <v>2</v>
      </c>
      <c r="N38" s="206"/>
      <c r="O38" s="207"/>
      <c r="P38" s="208"/>
      <c r="Q38" s="57"/>
    </row>
    <row r="39" spans="1:25" ht="14.25" customHeight="1" x14ac:dyDescent="0.35">
      <c r="A39" s="87" t="s">
        <v>56</v>
      </c>
      <c r="B39" s="203">
        <f>B35</f>
        <v>45006</v>
      </c>
      <c r="C39" s="204"/>
      <c r="D39" s="205"/>
      <c r="E39" s="206"/>
      <c r="F39" s="209"/>
      <c r="G39" s="210"/>
      <c r="H39" s="57"/>
      <c r="I39" s="54"/>
      <c r="J39" s="87" t="s">
        <v>56</v>
      </c>
      <c r="K39" s="203">
        <f>K35</f>
        <v>45013</v>
      </c>
      <c r="L39" s="204"/>
      <c r="M39" s="205"/>
      <c r="N39" s="206"/>
      <c r="O39" s="209"/>
      <c r="P39" s="210"/>
      <c r="Q39" s="57"/>
    </row>
    <row r="40" spans="1:25" ht="14.25" customHeight="1" x14ac:dyDescent="0.35">
      <c r="A40" s="87" t="s">
        <v>57</v>
      </c>
      <c r="B40" s="203">
        <f>B35</f>
        <v>45006</v>
      </c>
      <c r="C40" s="204"/>
      <c r="D40" s="205"/>
      <c r="E40" s="206"/>
      <c r="F40" s="209"/>
      <c r="G40" s="210"/>
      <c r="H40" s="57"/>
      <c r="I40" s="54"/>
      <c r="J40" s="87" t="s">
        <v>57</v>
      </c>
      <c r="K40" s="203">
        <f>K36:S36</f>
        <v>45014</v>
      </c>
      <c r="L40" s="204"/>
      <c r="M40" s="205"/>
      <c r="N40" s="206"/>
      <c r="O40" s="209"/>
      <c r="P40" s="210"/>
      <c r="Q40" s="57"/>
    </row>
    <row r="41" spans="1:25" ht="22" customHeight="1" x14ac:dyDescent="0.35">
      <c r="A41" s="87" t="s">
        <v>20</v>
      </c>
      <c r="B41" s="203">
        <f>B35</f>
        <v>45006</v>
      </c>
      <c r="C41" s="204"/>
      <c r="D41" s="211"/>
      <c r="E41" s="212"/>
      <c r="F41" s="207"/>
      <c r="G41" s="208"/>
      <c r="H41" s="57"/>
      <c r="I41" s="54"/>
      <c r="J41" s="87" t="s">
        <v>20</v>
      </c>
      <c r="K41" s="203">
        <f>K35</f>
        <v>45013</v>
      </c>
      <c r="L41" s="204"/>
      <c r="M41" s="211">
        <v>3</v>
      </c>
      <c r="N41" s="212"/>
      <c r="O41" s="207"/>
      <c r="P41" s="208"/>
      <c r="Q41" s="57"/>
    </row>
    <row r="42" spans="1:25" ht="16" thickBot="1" x14ac:dyDescent="0.4">
      <c r="A42" s="197" t="s">
        <v>16</v>
      </c>
      <c r="B42" s="198"/>
      <c r="C42" s="199"/>
      <c r="D42" s="200" t="str">
        <f>"="&amp;IF(SUM(F32:F41,D38,D41)&lt;&gt;0,SUM(F32:F41,D38,D41),0)&amp;"+"&amp;"1.5x"&amp;IF(SUM(D32:D37)&lt;&gt;0,SUM(D32:D37),0)&amp;"+"&amp;"2.0 x"&amp;IF(D39&lt;&gt;0,D39,0) &amp; "+"&amp; "3.0 x" &amp; IF(D40&lt;&gt;0,D40,0)</f>
        <v>=0+1.5x0+2.0 x0+3.0 x0</v>
      </c>
      <c r="E42" s="201"/>
      <c r="F42" s="201"/>
      <c r="G42" s="202"/>
      <c r="H42" s="80">
        <f>IF(1.5*IF(SUM(D32:D37)&lt;&gt;0,SUM(D32:D37),0)+IF(SUM(F32:F41)&lt;&gt;0,SUM(F32:F41),0)+IF(SUM(D38,D41)&lt;&gt;0,SUM(D38,D41),0)+IF(D39&lt;&gt;0,D39,0)*2+IF(D40&lt;&gt;0,D40,0)*3&lt;=P18,0,1.5*IF(SUM(D32:D37)&lt;&gt;0,SUM(D32:D37),0)+IF(SUM(F32:F41)&lt;&gt;0,SUM(F32:F41),0)+IF(SUM(D38,D41)&lt;&gt;0,SUM(D38,D41),0)+IF(D39&lt;&gt;0,D39,0)*2+IF(D40&lt;&gt;0,D40,0)*3)</f>
        <v>0</v>
      </c>
      <c r="I42" s="54"/>
      <c r="J42" s="197" t="s">
        <v>16</v>
      </c>
      <c r="K42" s="198"/>
      <c r="L42" s="199"/>
      <c r="M42" s="200" t="str">
        <f>"="&amp;IF(SUM(O32:O41,M38,M41)&lt;&gt;0,SUM(O32:O41,M38,M41),0)&amp;"+"&amp;"1.5x"&amp;IF(SUM(M32:M37)&lt;&gt;0,SUM(M32:M37),0)&amp;"+"&amp;"2.0 x"&amp;IF(M39&lt;&gt;0,M39,0) &amp; "+"&amp; "3.0 x" &amp; IF(M40&lt;&gt;0,M40,0)</f>
        <v>=5+1.5x4+2.0 x0+3.0 x0</v>
      </c>
      <c r="N42" s="201"/>
      <c r="O42" s="201"/>
      <c r="P42" s="202"/>
      <c r="Q42" s="80">
        <f>IF(1.5*IF(SUM(M32:M37)&lt;&gt;0,SUM(M32:M37),0)+IF(SUM(O32:O41)&lt;&gt;0,SUM(O32:O41),0)+IF(SUM(M38,M41)&lt;&gt;0,SUM(M38,M41),0)+IF(M39&lt;&gt;0,M39,0)*2+IF(M40&lt;&gt;0,M40,0)*3&lt;=Y18,0,1.5*IF(SUM(M32:M37)&lt;&gt;0,SUM(M32:M37),0)+IF(SUM(O32:O41)&lt;&gt;0,SUM(O32:O41),0)+IF(SUM(M38,M41)&lt;&gt;0,SUM(M38,M41),0)+IF(M39&lt;&gt;0,M39,0)*2+IF(M40&lt;&gt;0,M40,0)*3)</f>
        <v>11</v>
      </c>
      <c r="R42" s="15"/>
      <c r="V42" s="182" t="str">
        <f>"="&amp;IF(SUM(X32:X41,V38,V41)&lt;&gt;0,SUM(X32:X41,V38,V41),0)&amp;"+"&amp;"1.5x"&amp;IF(SUM(V32:V37)&lt;&gt;0,SUM(V32:V37),0)&amp;"+"&amp;"2.0 x"&amp;IF(V39&lt;&gt;0,V39,0) &amp; "+"&amp; "3.0 x" &amp; IF(V40&lt;&gt;0,V40,0)</f>
        <v>=0+1.5x0+2.0 x0+3.0 x0</v>
      </c>
      <c r="W42" s="183"/>
      <c r="X42" s="183"/>
      <c r="Y42" s="184"/>
    </row>
    <row r="43" spans="1:25" ht="6" customHeight="1" thickTop="1" thickBot="1" x14ac:dyDescent="0.4">
      <c r="A43" s="59"/>
      <c r="B43" s="59"/>
      <c r="C43" s="59"/>
      <c r="D43" s="60"/>
      <c r="E43" s="60"/>
      <c r="F43" s="60"/>
      <c r="G43" s="60"/>
      <c r="H43" s="61"/>
      <c r="I43" s="54"/>
      <c r="J43" s="59"/>
      <c r="K43" s="59"/>
      <c r="L43" s="59"/>
      <c r="M43" s="60"/>
      <c r="N43" s="60"/>
      <c r="O43" s="60"/>
      <c r="P43" s="60"/>
      <c r="Q43" s="61"/>
      <c r="R43" s="15"/>
      <c r="V43" s="46"/>
      <c r="W43" s="46"/>
      <c r="X43" s="46"/>
      <c r="Y43" s="46"/>
    </row>
    <row r="44" spans="1:25" ht="16.5" thickTop="1" thickBot="1" x14ac:dyDescent="0.4">
      <c r="A44" s="59"/>
      <c r="B44" s="59"/>
      <c r="C44" s="59"/>
      <c r="D44" s="60"/>
      <c r="E44" s="60"/>
      <c r="F44" s="60"/>
      <c r="G44" s="60"/>
      <c r="H44" s="61"/>
      <c r="I44" s="54"/>
      <c r="J44" s="224" t="s">
        <v>71</v>
      </c>
      <c r="K44" s="225"/>
      <c r="L44" s="226"/>
      <c r="M44" s="226"/>
      <c r="N44" s="226"/>
      <c r="O44" s="226"/>
      <c r="P44" s="226"/>
      <c r="Q44" s="227"/>
      <c r="R44" s="15"/>
      <c r="V44" s="46"/>
      <c r="W44" s="46"/>
      <c r="X44" s="46"/>
      <c r="Y44" s="46"/>
    </row>
    <row r="45" spans="1:25" ht="19.75" customHeight="1" thickTop="1" x14ac:dyDescent="0.35">
      <c r="A45" s="59"/>
      <c r="B45" s="59"/>
      <c r="C45" s="59"/>
      <c r="D45" s="60"/>
      <c r="E45" s="60"/>
      <c r="F45" s="60"/>
      <c r="G45" s="60"/>
      <c r="H45" s="61"/>
      <c r="I45" s="54"/>
      <c r="J45" s="55" t="s">
        <v>14</v>
      </c>
      <c r="K45" s="228" t="s">
        <v>15</v>
      </c>
      <c r="L45" s="229"/>
      <c r="M45" s="230" t="s">
        <v>41</v>
      </c>
      <c r="N45" s="231"/>
      <c r="O45" s="232" t="s">
        <v>42</v>
      </c>
      <c r="P45" s="231"/>
      <c r="Q45" s="56" t="s">
        <v>52</v>
      </c>
      <c r="R45" s="15"/>
      <c r="S45" s="45"/>
      <c r="T45" s="45"/>
      <c r="U45" s="45"/>
      <c r="V45" s="46"/>
      <c r="W45" s="46"/>
      <c r="X45" s="46"/>
      <c r="Y45" s="46"/>
    </row>
    <row r="46" spans="1:25" ht="13.5" customHeight="1" x14ac:dyDescent="0.35">
      <c r="A46" s="62"/>
      <c r="B46" s="62"/>
      <c r="C46" s="62"/>
      <c r="D46" s="62"/>
      <c r="E46" s="62"/>
      <c r="F46" s="62"/>
      <c r="G46" s="62"/>
      <c r="H46" s="62"/>
      <c r="I46" s="54"/>
      <c r="J46" s="86" t="s">
        <v>53</v>
      </c>
      <c r="K46" s="203">
        <f>K37+2</f>
        <v>45017</v>
      </c>
      <c r="L46" s="204"/>
      <c r="M46" s="205"/>
      <c r="N46" s="206"/>
      <c r="O46" s="233"/>
      <c r="P46" s="234"/>
      <c r="Q46" s="57"/>
      <c r="R46" s="15"/>
      <c r="S46" s="45"/>
      <c r="T46" s="45"/>
      <c r="U46" s="45"/>
      <c r="V46" s="46"/>
      <c r="W46" s="46"/>
      <c r="X46" s="46"/>
      <c r="Y46" s="46"/>
    </row>
    <row r="47" spans="1:25" ht="13.5" customHeight="1" x14ac:dyDescent="0.35">
      <c r="A47" s="62"/>
      <c r="B47" s="62"/>
      <c r="C47" s="62"/>
      <c r="D47" s="62"/>
      <c r="E47" s="62"/>
      <c r="F47" s="62"/>
      <c r="G47" s="62"/>
      <c r="H47" s="62"/>
      <c r="I47" s="54"/>
      <c r="J47" s="86" t="s">
        <v>7</v>
      </c>
      <c r="K47" s="203">
        <f>K46+1</f>
        <v>45018</v>
      </c>
      <c r="L47" s="204"/>
      <c r="M47" s="205"/>
      <c r="N47" s="206"/>
      <c r="O47" s="209"/>
      <c r="P47" s="210"/>
      <c r="Q47" s="57"/>
      <c r="R47" s="15"/>
      <c r="S47" s="45"/>
      <c r="T47" s="45"/>
      <c r="U47" s="45"/>
      <c r="V47" s="46"/>
      <c r="W47" s="46"/>
      <c r="X47" s="46"/>
      <c r="Y47" s="46"/>
    </row>
    <row r="48" spans="1:25" ht="13.5" customHeight="1" x14ac:dyDescent="0.35">
      <c r="A48" s="62"/>
      <c r="B48" s="62"/>
      <c r="C48" s="62"/>
      <c r="D48" s="62"/>
      <c r="E48" s="62"/>
      <c r="F48" s="62"/>
      <c r="G48" s="62"/>
      <c r="H48" s="62"/>
      <c r="I48" s="54"/>
      <c r="J48" s="86" t="s">
        <v>8</v>
      </c>
      <c r="K48" s="203">
        <f t="shared" ref="K48:K51" si="1">K47+1</f>
        <v>45019</v>
      </c>
      <c r="L48" s="204"/>
      <c r="M48" s="205"/>
      <c r="N48" s="206"/>
      <c r="O48" s="209"/>
      <c r="P48" s="210"/>
      <c r="Q48" s="57"/>
      <c r="R48" s="15"/>
      <c r="S48" s="45"/>
      <c r="T48" s="45"/>
      <c r="U48" s="45"/>
      <c r="V48" s="46"/>
      <c r="W48" s="46"/>
      <c r="X48" s="46"/>
      <c r="Y48" s="46"/>
    </row>
    <row r="49" spans="1:25" ht="13.5" customHeight="1" x14ac:dyDescent="0.35">
      <c r="A49" s="62"/>
      <c r="B49" s="62"/>
      <c r="C49" s="62"/>
      <c r="D49" s="62"/>
      <c r="E49" s="62"/>
      <c r="F49" s="62"/>
      <c r="G49" s="62"/>
      <c r="H49" s="62"/>
      <c r="I49" s="54"/>
      <c r="J49" s="86" t="s">
        <v>9</v>
      </c>
      <c r="K49" s="203">
        <f t="shared" si="1"/>
        <v>45020</v>
      </c>
      <c r="L49" s="204"/>
      <c r="M49" s="205"/>
      <c r="N49" s="206"/>
      <c r="O49" s="209"/>
      <c r="P49" s="210"/>
      <c r="Q49" s="57"/>
      <c r="R49" s="15"/>
      <c r="S49" s="45"/>
      <c r="T49" s="45"/>
      <c r="U49" s="45"/>
      <c r="V49" s="46"/>
      <c r="W49" s="46"/>
      <c r="X49" s="46"/>
      <c r="Y49" s="46"/>
    </row>
    <row r="50" spans="1:25" ht="13.5" customHeight="1" x14ac:dyDescent="0.35">
      <c r="A50" s="62"/>
      <c r="B50" s="62"/>
      <c r="C50" s="62"/>
      <c r="D50" s="62"/>
      <c r="E50" s="62"/>
      <c r="F50" s="62"/>
      <c r="G50" s="62"/>
      <c r="H50" s="62"/>
      <c r="I50" s="54"/>
      <c r="J50" s="86" t="s">
        <v>10</v>
      </c>
      <c r="K50" s="203">
        <f t="shared" si="1"/>
        <v>45021</v>
      </c>
      <c r="L50" s="204"/>
      <c r="M50" s="205"/>
      <c r="N50" s="206"/>
      <c r="O50" s="209"/>
      <c r="P50" s="210"/>
      <c r="Q50" s="57"/>
      <c r="R50" s="15"/>
      <c r="S50" s="45"/>
      <c r="T50" s="45"/>
      <c r="U50" s="45"/>
      <c r="V50" s="46"/>
      <c r="W50" s="46"/>
      <c r="X50" s="46"/>
      <c r="Y50" s="46"/>
    </row>
    <row r="51" spans="1:25" ht="13.5" customHeight="1" x14ac:dyDescent="0.35">
      <c r="A51" s="62"/>
      <c r="B51" s="62"/>
      <c r="C51" s="62"/>
      <c r="D51" s="62"/>
      <c r="E51" s="62"/>
      <c r="F51" s="62"/>
      <c r="G51" s="62"/>
      <c r="H51" s="62"/>
      <c r="I51" s="54"/>
      <c r="J51" s="86" t="s">
        <v>11</v>
      </c>
      <c r="K51" s="203">
        <f t="shared" si="1"/>
        <v>45022</v>
      </c>
      <c r="L51" s="204"/>
      <c r="M51" s="205"/>
      <c r="N51" s="206"/>
      <c r="O51" s="209"/>
      <c r="P51" s="210"/>
      <c r="Q51" s="57"/>
      <c r="R51" s="15"/>
      <c r="S51" s="45"/>
      <c r="T51" s="45"/>
      <c r="U51" s="45"/>
      <c r="V51" s="46"/>
      <c r="W51" s="46"/>
      <c r="X51" s="46"/>
      <c r="Y51" s="46"/>
    </row>
    <row r="52" spans="1:25" ht="23.5" customHeight="1" x14ac:dyDescent="0.35">
      <c r="A52" s="62"/>
      <c r="B52" s="62"/>
      <c r="C52" s="62"/>
      <c r="D52" s="62"/>
      <c r="E52" s="62"/>
      <c r="F52" s="62"/>
      <c r="G52" s="62"/>
      <c r="H52" s="62"/>
      <c r="I52" s="54"/>
      <c r="J52" s="87" t="s">
        <v>19</v>
      </c>
      <c r="K52" s="203">
        <f>K50</f>
        <v>45021</v>
      </c>
      <c r="L52" s="204"/>
      <c r="M52" s="205"/>
      <c r="N52" s="206"/>
      <c r="O52" s="207"/>
      <c r="P52" s="208"/>
      <c r="Q52" s="57"/>
    </row>
    <row r="53" spans="1:25" ht="14.25" customHeight="1" x14ac:dyDescent="0.35">
      <c r="A53" s="62"/>
      <c r="B53" s="62"/>
      <c r="C53" s="62"/>
      <c r="D53" s="62"/>
      <c r="E53" s="62"/>
      <c r="F53" s="62"/>
      <c r="G53" s="62"/>
      <c r="H53" s="62"/>
      <c r="I53" s="54"/>
      <c r="J53" s="87" t="s">
        <v>56</v>
      </c>
      <c r="K53" s="203">
        <f>K49</f>
        <v>45020</v>
      </c>
      <c r="L53" s="204"/>
      <c r="M53" s="205"/>
      <c r="N53" s="206"/>
      <c r="O53" s="209"/>
      <c r="P53" s="210"/>
      <c r="Q53" s="57"/>
      <c r="R53" s="15"/>
      <c r="S53" s="45"/>
      <c r="T53" s="45"/>
      <c r="U53" s="45"/>
      <c r="V53" s="46"/>
      <c r="W53" s="46"/>
      <c r="X53" s="46"/>
      <c r="Y53" s="46"/>
    </row>
    <row r="54" spans="1:25" ht="14.25" customHeight="1" x14ac:dyDescent="0.35">
      <c r="A54" s="62"/>
      <c r="B54" s="62"/>
      <c r="C54" s="62"/>
      <c r="D54" s="62"/>
      <c r="E54" s="62"/>
      <c r="F54" s="62"/>
      <c r="G54" s="62"/>
      <c r="H54" s="62"/>
      <c r="I54" s="54"/>
      <c r="J54" s="87" t="s">
        <v>57</v>
      </c>
      <c r="K54" s="203">
        <f>K50</f>
        <v>45021</v>
      </c>
      <c r="L54" s="204"/>
      <c r="M54" s="205"/>
      <c r="N54" s="206"/>
      <c r="O54" s="209"/>
      <c r="P54" s="210"/>
      <c r="Q54" s="57"/>
      <c r="R54" s="15"/>
      <c r="S54" s="45"/>
      <c r="T54" s="45"/>
      <c r="U54" s="45"/>
      <c r="V54" s="46"/>
      <c r="W54" s="46"/>
      <c r="X54" s="46"/>
      <c r="Y54" s="46"/>
    </row>
    <row r="55" spans="1:25" ht="22" customHeight="1" x14ac:dyDescent="0.35">
      <c r="A55" s="62"/>
      <c r="B55" s="62"/>
      <c r="C55" s="62"/>
      <c r="D55" s="62"/>
      <c r="E55" s="62"/>
      <c r="F55" s="62"/>
      <c r="G55" s="62"/>
      <c r="H55" s="62"/>
      <c r="I55" s="54"/>
      <c r="J55" s="87" t="s">
        <v>20</v>
      </c>
      <c r="K55" s="203">
        <f>K49</f>
        <v>45020</v>
      </c>
      <c r="L55" s="204"/>
      <c r="M55" s="211"/>
      <c r="N55" s="212"/>
      <c r="O55" s="207"/>
      <c r="P55" s="208"/>
      <c r="Q55" s="57"/>
    </row>
    <row r="56" spans="1:25" ht="16" thickBot="1" x14ac:dyDescent="0.4">
      <c r="A56" s="62"/>
      <c r="B56" s="62"/>
      <c r="C56" s="62"/>
      <c r="D56" s="62"/>
      <c r="E56" s="62"/>
      <c r="F56" s="62"/>
      <c r="G56" s="62"/>
      <c r="H56" s="62"/>
      <c r="I56" s="54"/>
      <c r="J56" s="197" t="s">
        <v>16</v>
      </c>
      <c r="K56" s="198"/>
      <c r="L56" s="199"/>
      <c r="M56" s="200" t="str">
        <f>"="&amp;IF(SUM(O46:O55,M52,M55)&lt;&gt;0,SUM(O46:O55,M52,M55),0)&amp;"+"&amp;"1.5x"&amp;IF(SUM(M46:M51)&lt;&gt;0,SUM(M46:M51),0)&amp;"+"&amp;"2.0 x"&amp;IF(M53&lt;&gt;0,M53,0) &amp; "+"&amp; "3.0 x" &amp; IF(M54&lt;&gt;0,M54,0)</f>
        <v>=0+1.5x0+2.0 x0+3.0 x0</v>
      </c>
      <c r="N56" s="201"/>
      <c r="O56" s="201"/>
      <c r="P56" s="202"/>
      <c r="Q56" s="80">
        <f>IF(1.5*IF(SUM(M46:M51)&lt;&gt;0,SUM(M46:M51),0)+IF(SUM(O46:O55)&lt;&gt;0,SUM(O46:O55),0)+IF(SUM(M52,M55)&lt;&gt;0,SUM(M52,M55),0)+IF(M53&lt;&gt;0,M53,0)*2+IF(M54&lt;&gt;0,M54,0)*3&lt;=Y18,0,1.5*IF(SUM(M46:M51)&lt;&gt;0,SUM(M46:M51),0)+IF(SUM(O46:O55)&lt;&gt;0,SUM(O46:O55),0)+IF(SUM(M52,M55)&lt;&gt;0,SUM(M52,M55),0)+IF(M53&lt;&gt;0,M53,0)*2+IF(M54&lt;&gt;0,M54,0)*3)</f>
        <v>0</v>
      </c>
      <c r="R56" s="15"/>
      <c r="S56" s="45"/>
      <c r="T56" s="45"/>
      <c r="U56" s="45"/>
      <c r="V56" s="46"/>
      <c r="W56" s="46"/>
      <c r="X56" s="46"/>
      <c r="Y56" s="46"/>
    </row>
    <row r="57" spans="1:25" ht="6" customHeight="1" thickTop="1" x14ac:dyDescent="0.3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25" ht="16" thickBot="1" x14ac:dyDescent="0.4">
      <c r="A58" s="218" t="str">
        <f>"کۆی گشتی کاتژمێرەکان : [" &amp; SUM(H28,Q28,H42,Q42,Q56) &amp; "] کاتژمێر"</f>
        <v>کۆی گشتی کاتژمێرەکان : [28.5] کاتژمێر</v>
      </c>
      <c r="B58" s="218"/>
      <c r="C58" s="218"/>
      <c r="D58" s="218"/>
      <c r="E58" s="218"/>
      <c r="F58" s="218"/>
      <c r="G58" s="218"/>
      <c r="H58" s="63"/>
      <c r="I58" s="218" t="str">
        <f>"کۆی کاتژمێرەکانی زێدەکی :[" &amp; SUM(H28,Q28,H42,Q42) - (IF(H28=0,0,P5)+IF(Q28=0,0,P5)+IF(H42=0,0,P5)+IF(Q42=0,0,P5)) &amp; "] کاتژمێر"</f>
        <v>کۆی کاتژمێرەکانی زێدەکی :[16.5] کاتژمێر</v>
      </c>
      <c r="J58" s="218"/>
      <c r="K58" s="218"/>
      <c r="L58" s="218"/>
      <c r="M58" s="218"/>
      <c r="N58" s="218"/>
      <c r="O58" s="218"/>
      <c r="P58" s="63"/>
      <c r="Q58" s="63"/>
    </row>
    <row r="59" spans="1:25" ht="16.5" thickTop="1" thickBot="1" x14ac:dyDescent="0.4">
      <c r="A59" s="218" t="str">
        <f>"کۆی کاتژمێرەکانی نیساب :[" &amp;IF(H28=0,0,P5)+IF(Q28=0,0,P5)+IF(H42=0,0,P5)+IF(Q42=0,0,P5)+IF(Q56=0,0,P5) &amp; "] کاتژمێر"</f>
        <v>کۆی کاتژمێرەکانی نیساب :[12] کاتژمێر</v>
      </c>
      <c r="B59" s="218"/>
      <c r="C59" s="218"/>
      <c r="D59" s="218"/>
      <c r="E59" s="218"/>
      <c r="F59" s="218"/>
      <c r="G59" s="218"/>
      <c r="H59" s="63"/>
      <c r="I59" s="219" t="s">
        <v>67</v>
      </c>
      <c r="J59" s="220"/>
      <c r="K59" s="221"/>
      <c r="L59" s="222">
        <f>IF(C5=Sheet2!A2,3500,IF(C5=Sheet2!A3,4500,IF(C5=Sheet2!A4,6500,IF(C5=Sheet2!A1,2500,6500))))</f>
        <v>6500</v>
      </c>
      <c r="M59" s="222"/>
      <c r="N59" s="81" t="s">
        <v>31</v>
      </c>
      <c r="O59" s="63"/>
      <c r="P59" s="63"/>
      <c r="Q59" s="63"/>
    </row>
    <row r="60" spans="1:25" ht="13.5" customHeight="1" thickTop="1" thickBot="1" x14ac:dyDescent="0.4">
      <c r="A60" s="48"/>
      <c r="B60" s="48"/>
      <c r="C60" s="48"/>
      <c r="D60" s="48"/>
      <c r="E60" s="48"/>
      <c r="F60" s="48"/>
      <c r="G60" s="48"/>
      <c r="H60" s="63"/>
      <c r="I60" s="219" t="s">
        <v>32</v>
      </c>
      <c r="J60" s="220"/>
      <c r="K60" s="221"/>
      <c r="L60" s="223">
        <f>L59*( SUM(H28,Q28,H42,Q42,Q56) - (IF(H28=0,0,P5)+IF(Q28=0,0,P5)+IF(H42=0,0,P5)+IF(Q42=0,0,P5)+IF(Q56=0,0,P5)))</f>
        <v>107250</v>
      </c>
      <c r="M60" s="223"/>
      <c r="N60" s="81" t="s">
        <v>31</v>
      </c>
      <c r="O60" s="63"/>
      <c r="P60" s="63"/>
      <c r="Q60" s="63"/>
    </row>
    <row r="61" spans="1:25" ht="29" customHeight="1" thickTop="1" x14ac:dyDescent="0.35">
      <c r="A61" s="48"/>
      <c r="B61" s="48"/>
      <c r="C61" s="48"/>
      <c r="D61" s="48"/>
      <c r="E61" s="48"/>
      <c r="F61" s="48"/>
      <c r="G61" s="48"/>
      <c r="H61" s="63"/>
      <c r="I61" s="64"/>
      <c r="J61" s="64"/>
      <c r="K61" s="64"/>
      <c r="L61" s="65"/>
      <c r="M61" s="66"/>
      <c r="N61" s="63"/>
      <c r="O61" s="63"/>
      <c r="P61" s="63"/>
      <c r="Q61" s="63"/>
    </row>
    <row r="62" spans="1:25" ht="15.5" x14ac:dyDescent="0.35">
      <c r="A62" s="216"/>
      <c r="B62" s="216"/>
      <c r="C62" s="216"/>
      <c r="D62" s="68"/>
      <c r="E62" s="69"/>
      <c r="F62" s="69"/>
      <c r="G62" s="214" t="s">
        <v>43</v>
      </c>
      <c r="H62" s="214"/>
      <c r="I62" s="214"/>
      <c r="J62" s="214"/>
      <c r="K62" s="71"/>
      <c r="L62" s="71"/>
      <c r="M62" s="217" t="s">
        <v>44</v>
      </c>
      <c r="N62" s="217"/>
      <c r="O62" s="217"/>
      <c r="P62" s="71"/>
      <c r="Q62" s="71"/>
    </row>
    <row r="63" spans="1:25" ht="15.5" x14ac:dyDescent="0.35">
      <c r="A63" s="216"/>
      <c r="B63" s="216"/>
      <c r="C63" s="216"/>
      <c r="D63" s="68"/>
      <c r="E63" s="69"/>
      <c r="F63" s="69"/>
      <c r="G63" s="214" t="s">
        <v>45</v>
      </c>
      <c r="H63" s="214"/>
      <c r="I63" s="214"/>
      <c r="J63" s="214"/>
      <c r="K63" s="71"/>
      <c r="L63" s="71"/>
      <c r="M63" s="217" t="s">
        <v>46</v>
      </c>
      <c r="N63" s="217"/>
      <c r="O63" s="217"/>
      <c r="P63" s="71"/>
      <c r="Q63" s="71"/>
    </row>
    <row r="64" spans="1:25" ht="42.5" customHeight="1" x14ac:dyDescent="0.35">
      <c r="A64" s="67"/>
      <c r="B64" s="67"/>
      <c r="C64" s="67"/>
      <c r="D64" s="68"/>
      <c r="E64" s="70"/>
      <c r="F64" s="70"/>
      <c r="G64" s="70"/>
      <c r="H64" s="70"/>
      <c r="I64" s="71"/>
      <c r="J64" s="72"/>
      <c r="K64" s="72"/>
      <c r="L64" s="72"/>
      <c r="M64" s="72"/>
      <c r="N64" s="72"/>
      <c r="O64" s="73"/>
      <c r="P64" s="71"/>
      <c r="Q64" s="71"/>
    </row>
    <row r="65" spans="1:17" ht="14.25" customHeight="1" x14ac:dyDescent="0.35">
      <c r="A65" s="213" t="str">
        <f>C4</f>
        <v xml:space="preserve"> د.ابراهيم عثمان حمد</v>
      </c>
      <c r="B65" s="213"/>
      <c r="C65" s="213"/>
      <c r="D65" s="68"/>
      <c r="E65" s="69"/>
      <c r="F65" s="69"/>
      <c r="G65" s="214" t="s">
        <v>70</v>
      </c>
      <c r="H65" s="214"/>
      <c r="I65" s="214"/>
      <c r="J65" s="214"/>
      <c r="K65" s="73"/>
      <c r="L65" s="73"/>
      <c r="M65" s="215" t="s">
        <v>33</v>
      </c>
      <c r="N65" s="215"/>
      <c r="O65" s="215"/>
      <c r="P65" s="71"/>
      <c r="Q65" s="71"/>
    </row>
    <row r="66" spans="1:17" ht="14.25" customHeight="1" x14ac:dyDescent="0.35">
      <c r="A66" s="216" t="s">
        <v>47</v>
      </c>
      <c r="B66" s="216"/>
      <c r="C66" s="216"/>
      <c r="D66" s="68"/>
      <c r="E66" s="69"/>
      <c r="F66" s="69"/>
      <c r="G66" s="214" t="s">
        <v>48</v>
      </c>
      <c r="H66" s="214"/>
      <c r="I66" s="214"/>
      <c r="J66" s="214"/>
      <c r="K66" s="73"/>
      <c r="L66" s="73"/>
      <c r="M66" s="217" t="s">
        <v>49</v>
      </c>
      <c r="N66" s="217"/>
      <c r="O66" s="217"/>
      <c r="P66" s="71"/>
      <c r="Q66" s="71"/>
    </row>
  </sheetData>
  <mergeCells count="302">
    <mergeCell ref="A66:C66"/>
    <mergeCell ref="G66:J66"/>
    <mergeCell ref="M66:O66"/>
    <mergeCell ref="A63:C63"/>
    <mergeCell ref="G63:J63"/>
    <mergeCell ref="M63:O63"/>
    <mergeCell ref="A65:C65"/>
    <mergeCell ref="G65:J65"/>
    <mergeCell ref="M65:O65"/>
    <mergeCell ref="A59:G59"/>
    <mergeCell ref="I59:K59"/>
    <mergeCell ref="L59:M59"/>
    <mergeCell ref="I60:K60"/>
    <mergeCell ref="L60:M60"/>
    <mergeCell ref="A62:C62"/>
    <mergeCell ref="G62:J62"/>
    <mergeCell ref="M62:O62"/>
    <mergeCell ref="K55:L55"/>
    <mergeCell ref="M55:N55"/>
    <mergeCell ref="O55:P55"/>
    <mergeCell ref="J56:L56"/>
    <mergeCell ref="M56:P56"/>
    <mergeCell ref="A58:G58"/>
    <mergeCell ref="I58:O58"/>
    <mergeCell ref="K53:L53"/>
    <mergeCell ref="M53:N53"/>
    <mergeCell ref="O53:P53"/>
    <mergeCell ref="K54:L54"/>
    <mergeCell ref="M54:N54"/>
    <mergeCell ref="O54:P54"/>
    <mergeCell ref="K51:L51"/>
    <mergeCell ref="M51:N51"/>
    <mergeCell ref="O51:P51"/>
    <mergeCell ref="K52:L52"/>
    <mergeCell ref="M52:N52"/>
    <mergeCell ref="O52:P52"/>
    <mergeCell ref="K49:L49"/>
    <mergeCell ref="M49:N49"/>
    <mergeCell ref="O49:P49"/>
    <mergeCell ref="K50:L50"/>
    <mergeCell ref="M50:N50"/>
    <mergeCell ref="O50:P50"/>
    <mergeCell ref="K47:L47"/>
    <mergeCell ref="M47:N47"/>
    <mergeCell ref="O47:P47"/>
    <mergeCell ref="K48:L48"/>
    <mergeCell ref="M48:N48"/>
    <mergeCell ref="O48:P48"/>
    <mergeCell ref="K45:L45"/>
    <mergeCell ref="M45:N45"/>
    <mergeCell ref="O45:P45"/>
    <mergeCell ref="K46:L46"/>
    <mergeCell ref="M46:N46"/>
    <mergeCell ref="O46:P46"/>
    <mergeCell ref="A42:C42"/>
    <mergeCell ref="D42:G42"/>
    <mergeCell ref="J42:L42"/>
    <mergeCell ref="M42:P42"/>
    <mergeCell ref="V42:Y42"/>
    <mergeCell ref="J44:Q44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B31:C31"/>
    <mergeCell ref="D31:E31"/>
    <mergeCell ref="F31:G31"/>
    <mergeCell ref="K31:L31"/>
    <mergeCell ref="M31:N31"/>
    <mergeCell ref="O31:P31"/>
    <mergeCell ref="A28:C28"/>
    <mergeCell ref="D28:G28"/>
    <mergeCell ref="J28:L28"/>
    <mergeCell ref="M28:P28"/>
    <mergeCell ref="A30:H30"/>
    <mergeCell ref="J30:Q30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8:C18"/>
    <mergeCell ref="D18:E18"/>
    <mergeCell ref="F18:G18"/>
    <mergeCell ref="K18:L18"/>
    <mergeCell ref="M18:N18"/>
    <mergeCell ref="O18:P18"/>
    <mergeCell ref="B17:C17"/>
    <mergeCell ref="D17:E17"/>
    <mergeCell ref="F17:G17"/>
    <mergeCell ref="K17:L17"/>
    <mergeCell ref="M17:N17"/>
    <mergeCell ref="O17:P17"/>
    <mergeCell ref="N12:O12"/>
    <mergeCell ref="P12:Q12"/>
    <mergeCell ref="A14:C14"/>
    <mergeCell ref="D14:E14"/>
    <mergeCell ref="F14:Q14"/>
    <mergeCell ref="A16:H16"/>
    <mergeCell ref="J16:Q16"/>
    <mergeCell ref="B12:C12"/>
    <mergeCell ref="D12:E12"/>
    <mergeCell ref="F12:G12"/>
    <mergeCell ref="H12:I12"/>
    <mergeCell ref="J12:K12"/>
    <mergeCell ref="L12:M12"/>
    <mergeCell ref="AI10:AJ10"/>
    <mergeCell ref="B11:C11"/>
    <mergeCell ref="D11:E11"/>
    <mergeCell ref="F11:I11"/>
    <mergeCell ref="J11:K11"/>
    <mergeCell ref="L11:M11"/>
    <mergeCell ref="N11:O11"/>
    <mergeCell ref="P11:Q11"/>
    <mergeCell ref="V10:W10"/>
    <mergeCell ref="X10:Y10"/>
    <mergeCell ref="Z10:AB10"/>
    <mergeCell ref="AC10:AD10"/>
    <mergeCell ref="AE10:AF10"/>
    <mergeCell ref="AG10:AH10"/>
    <mergeCell ref="B10:I10"/>
    <mergeCell ref="J10:K10"/>
    <mergeCell ref="L10:M10"/>
    <mergeCell ref="N10:O10"/>
    <mergeCell ref="P10:Q10"/>
    <mergeCell ref="T10:U10"/>
    <mergeCell ref="N9:O9"/>
    <mergeCell ref="P9:Q9"/>
    <mergeCell ref="T9:U9"/>
    <mergeCell ref="AC8:AD8"/>
    <mergeCell ref="AE8:AF8"/>
    <mergeCell ref="AG8:AH8"/>
    <mergeCell ref="AI8:AJ8"/>
    <mergeCell ref="B9:C9"/>
    <mergeCell ref="D9:E9"/>
    <mergeCell ref="F9:G9"/>
    <mergeCell ref="H9:I9"/>
    <mergeCell ref="J9:K9"/>
    <mergeCell ref="L9:M9"/>
    <mergeCell ref="N8:O8"/>
    <mergeCell ref="P8:Q8"/>
    <mergeCell ref="T8:U8"/>
    <mergeCell ref="V8:W8"/>
    <mergeCell ref="X8:Y8"/>
    <mergeCell ref="Z8:AB8"/>
    <mergeCell ref="AC9:AD9"/>
    <mergeCell ref="AE9:AF9"/>
    <mergeCell ref="AG9:AH9"/>
    <mergeCell ref="AI9:AJ9"/>
    <mergeCell ref="V9:W9"/>
    <mergeCell ref="X9:Y9"/>
    <mergeCell ref="Z9:AB9"/>
    <mergeCell ref="B7:C7"/>
    <mergeCell ref="D7:E7"/>
    <mergeCell ref="P7:Q7"/>
    <mergeCell ref="B8:C8"/>
    <mergeCell ref="D8:E8"/>
    <mergeCell ref="F8:I8"/>
    <mergeCell ref="J8:K8"/>
    <mergeCell ref="L8:M8"/>
    <mergeCell ref="T6:U6"/>
    <mergeCell ref="AG5:AH5"/>
    <mergeCell ref="AI5:AJ5"/>
    <mergeCell ref="B6:C6"/>
    <mergeCell ref="D6:E6"/>
    <mergeCell ref="F6:G6"/>
    <mergeCell ref="H6:I6"/>
    <mergeCell ref="J6:K6"/>
    <mergeCell ref="L6:M6"/>
    <mergeCell ref="N6:O6"/>
    <mergeCell ref="P6:Q6"/>
    <mergeCell ref="T5:U5"/>
    <mergeCell ref="V5:W5"/>
    <mergeCell ref="X5:Y5"/>
    <mergeCell ref="Z5:AB5"/>
    <mergeCell ref="AC5:AD5"/>
    <mergeCell ref="AE5:AF5"/>
    <mergeCell ref="AG6:AH6"/>
    <mergeCell ref="AI6:AJ6"/>
    <mergeCell ref="V6:W6"/>
    <mergeCell ref="X6:Y6"/>
    <mergeCell ref="Z6:AB6"/>
    <mergeCell ref="AC6:AD6"/>
    <mergeCell ref="AE6:AF6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O32:P32 H18:H27 F19:F27 Q18:Q27 O19:O27 H32:H41 O33:O41 F33:F41 Q32:Q41" xr:uid="{C820EAEF-2B18-41A2-BE83-5B9CF9F08B64}">
      <formula1>Lecc</formula1>
    </dataValidation>
    <dataValidation type="list" allowBlank="1" showInputMessage="1" showErrorMessage="1" sqref="B39:B40 C27 B24:B27 K25:K26 C24 K39:K40" xr:uid="{DAAB6853-9313-45C6-A43D-029F5C11CC2A}">
      <formula1>list1</formula1>
    </dataValidation>
    <dataValidation type="list" allowBlank="1" showInputMessage="1" showErrorMessage="1" sqref="K27:L27 K24:L24" xr:uid="{A5876D71-7671-4A4A-8A78-968051347E8E}">
      <formula1>list2</formula1>
    </dataValidation>
    <dataValidation type="list" allowBlank="1" showInputMessage="1" showErrorMessage="1" sqref="B41:C41 B38:C38" xr:uid="{DCF47A48-0A0A-46FF-87CF-0CF7E035A022}">
      <formula1>list3</formula1>
    </dataValidation>
    <dataValidation type="list" allowBlank="1" showInputMessage="1" showErrorMessage="1" sqref="K41:L41 K38:L38" xr:uid="{3CD92482-AD44-4C48-9AB8-070E1104D655}">
      <formula1>list4</formula1>
    </dataValidation>
    <dataValidation type="list" showInputMessage="1" showErrorMessage="1" sqref="F18:G18 O18:P18 F32:G32" xr:uid="{B5C88D9B-1427-4836-9A3C-965B97E1D7C4}">
      <formula1>Lecc</formula1>
    </dataValidation>
  </dataValidations>
  <printOptions horizontalCentered="1" verticalCentered="1"/>
  <pageMargins left="0" right="0" top="0" bottom="0" header="0" footer="0"/>
  <pageSetup paperSize="9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5" id="{20873769-22FD-4E87-9E7F-D3B6B3944BE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D25:D26 F25:F26 M25:M26 O25:O26 D39:D40 F39:F40 M39:M40 O39:O40</xm:sqref>
        </x14:conditionalFormatting>
        <x14:conditionalFormatting xmlns:xm="http://schemas.microsoft.com/office/excel/2006/main">
          <x14:cfRule type="expression" priority="14" stopIfTrue="1" id="{51426A23-53CA-4CEF-BDD5-D6DCC0930AD8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D20:E20</xm:sqref>
        </x14:conditionalFormatting>
        <x14:conditionalFormatting xmlns:xm="http://schemas.microsoft.com/office/excel/2006/main">
          <x14:cfRule type="expression" priority="11" id="{277A9830-FE9B-42BD-B64A-5F5C60D940B1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D24:E24</xm:sqref>
        </x14:conditionalFormatting>
        <x14:conditionalFormatting xmlns:xm="http://schemas.microsoft.com/office/excel/2006/main">
          <x14:cfRule type="expression" priority="27" stopIfTrue="1" id="{31C0B5BD-1B7F-4EA0-854A-80925BB412E7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D34:E34</xm:sqref>
        </x14:conditionalFormatting>
        <x14:conditionalFormatting xmlns:xm="http://schemas.microsoft.com/office/excel/2006/main">
          <x14:cfRule type="expression" priority="24" id="{7A908487-63AA-4AAC-B030-731F9CEAEBED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D38:E38</xm:sqref>
        </x14:conditionalFormatting>
        <x14:conditionalFormatting xmlns:xm="http://schemas.microsoft.com/office/excel/2006/main">
          <x14:cfRule type="expression" priority="93" id="{A74D7180-3803-40B4-9951-8CDE93F1FB8B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D18:G18</xm:sqref>
        </x14:conditionalFormatting>
        <x14:conditionalFormatting xmlns:xm="http://schemas.microsoft.com/office/excel/2006/main">
          <x14:cfRule type="expression" priority="13" stopIfTrue="1" id="{8F9D68DC-8099-459E-8DA7-59EFC1DE839A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2" id="{DD30177C-9CE7-46A8-843A-4301291124D7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" id="{B4C31001-2FCD-4682-AA3C-6151AE5D67A3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9" id="{964FECE2-40AC-4ABA-9B44-4E21341DC80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5" id="{AC79A32F-5DD5-462B-AD9A-8C319D16CE05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65" id="{75B54BF8-341C-4F71-8C11-2B92D09A4686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D32:G32</xm:sqref>
        </x14:conditionalFormatting>
        <x14:conditionalFormatting xmlns:xm="http://schemas.microsoft.com/office/excel/2006/main">
          <x14:cfRule type="expression" priority="26" stopIfTrue="1" id="{5A0D89FB-EF69-4BB4-AA32-423E8BFA826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5" id="{7B777263-02F1-4B10-99A4-E6BB679041B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23" id="{84CEDFFC-6892-4A94-A2F4-72F413A78C9B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22" id="{4EB62AC2-1432-4D65-99A7-AA171F22489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63" id="{0CEAAD00-5164-4CF1-8D33-421670740FA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05" id="{F5DA6B1B-7732-41B0-BAE4-E39CE9259E6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F19</xm:sqref>
        </x14:conditionalFormatting>
        <x14:conditionalFormatting xmlns:xm="http://schemas.microsoft.com/office/excel/2006/main">
          <x14:cfRule type="expression" priority="102" id="{59DD1DBF-DC17-4B31-8400-0480141F7905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0" id="{A82B60B3-AC4B-47BC-8619-4359DA3E146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98" id="{EAC0CD30-364A-4CD2-A09C-C90ECB62D310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6" id="{EDF57981-6765-41CD-B348-F566A1A3D8E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76" id="{B81A90E8-10C2-497C-8FBE-56F7E325AD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F33</xm:sqref>
        </x14:conditionalFormatting>
        <x14:conditionalFormatting xmlns:xm="http://schemas.microsoft.com/office/excel/2006/main">
          <x14:cfRule type="expression" priority="73" id="{0A5564A6-0929-4EAF-8425-8718DE309870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71" id="{81F424D1-7467-4E18-90CF-3F29F9D1858E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69" id="{4F5AC0F5-EF82-4E3D-AEFE-1E6450CF8B8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67" id="{6F8580D8-A0EE-45A7-ACF1-92CE9F34F6C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04" stopIfTrue="1" id="{84CC3AA0-DE21-43AF-BA92-0B9A69C7DE1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F20:G20</xm:sqref>
        </x14:conditionalFormatting>
        <x14:conditionalFormatting xmlns:xm="http://schemas.microsoft.com/office/excel/2006/main">
          <x14:cfRule type="expression" priority="91" id="{047AB2B1-FAE6-421B-8037-9E89DF867844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F24:G24</xm:sqref>
        </x14:conditionalFormatting>
        <x14:conditionalFormatting xmlns:xm="http://schemas.microsoft.com/office/excel/2006/main">
          <x14:cfRule type="expression" priority="75" stopIfTrue="1" id="{627680DB-9693-4B99-8A05-B195EA836F8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F34:G34</xm:sqref>
        </x14:conditionalFormatting>
        <x14:conditionalFormatting xmlns:xm="http://schemas.microsoft.com/office/excel/2006/main">
          <x14:cfRule type="expression" priority="64" id="{2368A21E-14E4-4CA3-904A-7ED05ED6FE4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F38:G38</xm:sqref>
        </x14:conditionalFormatting>
        <x14:conditionalFormatting xmlns:xm="http://schemas.microsoft.com/office/excel/2006/main">
          <x14:cfRule type="expression" priority="92" id="{EE853375-6472-47FC-94BA-06BBF168A779}">
            <xm:f>$D$18=Sheet2!$B$10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H18:H27 Q18:Q27 H32:H41 Q32:Q41</xm:sqref>
        </x14:conditionalFormatting>
        <x14:conditionalFormatting xmlns:xm="http://schemas.microsoft.com/office/excel/2006/main">
          <x14:cfRule type="expression" priority="8" id="{E78545E5-A6E0-4A55-8387-601E18EDFA1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M53:M54</xm:sqref>
        </x14:conditionalFormatting>
        <x14:conditionalFormatting xmlns:xm="http://schemas.microsoft.com/office/excel/2006/main">
          <x14:cfRule type="expression" priority="33" stopIfTrue="1" id="{76310C6C-FD45-4DA4-9C74-02B6C10BB4F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M20:N20</xm:sqref>
        </x14:conditionalFormatting>
        <x14:conditionalFormatting xmlns:xm="http://schemas.microsoft.com/office/excel/2006/main">
          <x14:cfRule type="expression" priority="30" id="{8AB9EB98-62AF-4BAE-BA5D-184106E4320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M24:N24</xm:sqref>
        </x14:conditionalFormatting>
        <x14:conditionalFormatting xmlns:xm="http://schemas.microsoft.com/office/excel/2006/main">
          <x14:cfRule type="expression" priority="21" stopIfTrue="1" id="{F5F618FC-0A9A-4CE9-B7A6-F697FCB6E2A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M34:N34</xm:sqref>
        </x14:conditionalFormatting>
        <x14:conditionalFormatting xmlns:xm="http://schemas.microsoft.com/office/excel/2006/main">
          <x14:cfRule type="expression" priority="18" id="{BF134D01-E69B-4D05-BB40-80ABED08856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M38:N38</xm:sqref>
        </x14:conditionalFormatting>
        <x14:conditionalFormatting xmlns:xm="http://schemas.microsoft.com/office/excel/2006/main">
          <x14:cfRule type="expression" priority="6" stopIfTrue="1" id="{4C62D1D7-20E6-4E36-B55C-0DF7942E42F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M48:N48</xm:sqref>
        </x14:conditionalFormatting>
        <x14:conditionalFormatting xmlns:xm="http://schemas.microsoft.com/office/excel/2006/main">
          <x14:cfRule type="expression" priority="3" id="{917F2F7A-B474-44AA-AF97-B7464893AAC1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M52:N52</xm:sqref>
        </x14:conditionalFormatting>
        <x14:conditionalFormatting xmlns:xm="http://schemas.microsoft.com/office/excel/2006/main">
          <x14:cfRule type="expression" priority="79" id="{446F6206-0365-480C-AA8D-B8BFBD9B1CEB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M18:P18</xm:sqref>
        </x14:conditionalFormatting>
        <x14:conditionalFormatting xmlns:xm="http://schemas.microsoft.com/office/excel/2006/main">
          <x14:cfRule type="expression" priority="32" stopIfTrue="1" id="{9230B29F-CFB7-4E8A-8314-C2FABEEA559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31" id="{241DCD47-33E7-4363-907C-17A5D651F20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9" id="{C7D912A4-7B8C-4ECC-B1AB-F58ABFB4FFE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28" id="{3815B25B-ADAD-42DD-9656-3040E2CF398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77" id="{E56B95A1-A74E-4995-AC71-79C23BC0F3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1" id="{EA389F23-2558-4590-A9D5-17194EC63ADC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M32:P32</xm:sqref>
        </x14:conditionalFormatting>
        <x14:conditionalFormatting xmlns:xm="http://schemas.microsoft.com/office/excel/2006/main">
          <x14:cfRule type="expression" priority="20" stopIfTrue="1" id="{CEFB4FB3-9300-44DD-B64A-1E794535D58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19" id="{4813E199-225B-4A15-9AED-E51FB8EA1F1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7" id="{84F5CC5D-87C4-413C-A5AE-46FA2FD64C32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6" id="{FC278AF6-14D9-49D1-A368-42A0A1BD1D76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49" id="{63193F6D-E244-4967-BCA4-A72CF52E575E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5" id="{FE4ACD19-9BE5-4D53-BCE4-6790BB0A3D94}">
            <xm:f>$D$18=Sheet2!$B$10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M46:P46</xm:sqref>
        </x14:conditionalFormatting>
        <x14:conditionalFormatting xmlns:xm="http://schemas.microsoft.com/office/excel/2006/main">
          <x14:cfRule type="expression" priority="5" stopIfTrue="1" id="{745851D5-0D96-4BBF-B308-09935D9EEE9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M47:P47</xm:sqref>
        </x14:conditionalFormatting>
        <x14:conditionalFormatting xmlns:xm="http://schemas.microsoft.com/office/excel/2006/main">
          <x14:cfRule type="expression" priority="4" id="{F0D0C508-1EB7-42AA-9626-2D3F7F641403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M49:P49</xm:sqref>
        </x14:conditionalFormatting>
        <x14:conditionalFormatting xmlns:xm="http://schemas.microsoft.com/office/excel/2006/main">
          <x14:cfRule type="expression" priority="2" id="{82CC1682-13CB-44D8-8F04-ADECA92BA32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M50:P50</xm:sqref>
        </x14:conditionalFormatting>
        <x14:conditionalFormatting xmlns:xm="http://schemas.microsoft.com/office/excel/2006/main">
          <x14:cfRule type="expression" priority="1" id="{E31A0966-949E-41F2-98EC-C3A80F49DE66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M51:P51</xm:sqref>
        </x14:conditionalFormatting>
        <x14:conditionalFormatting xmlns:xm="http://schemas.microsoft.com/office/excel/2006/main">
          <x14:cfRule type="expression" priority="7" id="{F93CF200-FB48-4223-92FE-565DB14163D4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M55:P55</xm:sqref>
        </x14:conditionalFormatting>
        <x14:conditionalFormatting xmlns:xm="http://schemas.microsoft.com/office/excel/2006/main">
          <x14:cfRule type="expression" priority="90" id="{E20B381D-3BA9-4B3D-A1F7-CCD9F1CD079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O19</xm:sqref>
        </x14:conditionalFormatting>
        <x14:conditionalFormatting xmlns:xm="http://schemas.microsoft.com/office/excel/2006/main">
          <x14:cfRule type="expression" priority="87" id="{4C413E42-CB2D-4EE1-8963-FBD0F263E526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85" id="{CE7CB658-C546-46CB-815E-4E1ABF3F92B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83" id="{31C2634F-FDE3-44D9-BE96-C7F262289B5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81" id="{9BABBBC2-E061-445D-8EAE-C5F3F2379A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62" id="{C0AE196C-62BE-415D-BDE8-0B99D3080AC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O33</xm:sqref>
        </x14:conditionalFormatting>
        <x14:conditionalFormatting xmlns:xm="http://schemas.microsoft.com/office/excel/2006/main">
          <x14:cfRule type="expression" priority="59" id="{E222A62A-A89F-4EA2-9761-FC51B4E6CEB7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57" id="{E10A39FF-A0FB-4E4E-BAD4-75E3D881A557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55" id="{782D70F8-DB32-4A95-A8AD-EF014899061B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53" id="{499F435B-47EF-41B3-AB75-7EFB62C478E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46" id="{DAED690A-412A-483A-9DF5-238E3B647D2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O47</xm:sqref>
        </x14:conditionalFormatting>
        <x14:conditionalFormatting xmlns:xm="http://schemas.microsoft.com/office/excel/2006/main">
          <x14:cfRule type="expression" priority="43" id="{80696C45-FDA5-413F-8772-4D7B749CF3E4}">
            <xm:f>($D$20=Sheet2!$B$10)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O48</xm:sqref>
        </x14:conditionalFormatting>
        <x14:conditionalFormatting xmlns:xm="http://schemas.microsoft.com/office/excel/2006/main">
          <x14:cfRule type="expression" priority="41" id="{C251DAD8-D117-411A-BED6-9545031D151E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O49</xm:sqref>
        </x14:conditionalFormatting>
        <x14:conditionalFormatting xmlns:xm="http://schemas.microsoft.com/office/excel/2006/main">
          <x14:cfRule type="expression" priority="39" id="{776389DC-FDBB-4ADA-B14A-B5046CFB0FF1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O50</xm:sqref>
        </x14:conditionalFormatting>
        <x14:conditionalFormatting xmlns:xm="http://schemas.microsoft.com/office/excel/2006/main">
          <x14:cfRule type="expression" priority="37" id="{8E5D332C-1081-49CA-A5B1-A98405AFCCD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O51</xm:sqref>
        </x14:conditionalFormatting>
        <x14:conditionalFormatting xmlns:xm="http://schemas.microsoft.com/office/excel/2006/main">
          <x14:cfRule type="expression" priority="48" id="{2E1337A9-BDAF-4733-BFEE-19A5023B0AE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O53:O54</xm:sqref>
        </x14:conditionalFormatting>
        <x14:conditionalFormatting xmlns:xm="http://schemas.microsoft.com/office/excel/2006/main">
          <x14:cfRule type="expression" priority="89" stopIfTrue="1" id="{13B1E3A2-681E-4C2F-96E2-30F1700E33A8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O20:P20</xm:sqref>
        </x14:conditionalFormatting>
        <x14:conditionalFormatting xmlns:xm="http://schemas.microsoft.com/office/excel/2006/main">
          <x14:cfRule type="expression" priority="78" id="{9752E699-2E17-40B4-9C9E-57E00F913209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O24:P24</xm:sqref>
        </x14:conditionalFormatting>
        <x14:conditionalFormatting xmlns:xm="http://schemas.microsoft.com/office/excel/2006/main">
          <x14:cfRule type="expression" priority="61" stopIfTrue="1" id="{FCFC8767-9D60-40AF-B3B0-BD6DA903B97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O34:P34</xm:sqref>
        </x14:conditionalFormatting>
        <x14:conditionalFormatting xmlns:xm="http://schemas.microsoft.com/office/excel/2006/main">
          <x14:cfRule type="expression" priority="50" id="{B7DED937-225D-4F2A-BBF6-E15EC6ABAA0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O38:P38</xm:sqref>
        </x14:conditionalFormatting>
        <x14:conditionalFormatting xmlns:xm="http://schemas.microsoft.com/office/excel/2006/main">
          <x14:cfRule type="expression" priority="45" stopIfTrue="1" id="{47189DFD-2772-4EB8-B792-EFAFF4BEDF0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O48:P48</xm:sqref>
        </x14:conditionalFormatting>
        <x14:conditionalFormatting xmlns:xm="http://schemas.microsoft.com/office/excel/2006/main">
          <x14:cfRule type="expression" priority="34" id="{D22E2D24-FEE6-44CD-A043-357E9A910117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O52:P52</xm:sqref>
        </x14:conditionalFormatting>
        <x14:conditionalFormatting xmlns:xm="http://schemas.microsoft.com/office/excel/2006/main">
          <x14:cfRule type="expression" priority="47" id="{0B69C07F-2919-4A77-A9E0-048C2C56C35C}">
            <xm:f>$D$18=Sheet2!$B$10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Q46:Q55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4364C3-1372-437C-8C6C-D5E50319E4C6}">
          <x14:formula1>
            <xm:f>Sheet2!$B$1:$B$10</xm:f>
          </x14:formula1>
          <xm:sqref>N38 M33:M41 N24 M19:M27 M32:N32 N41 E24 E41 D19:D27 N27 E38 D33:D41 E27 N55 N52 M47:M55</xm:sqref>
        </x14:dataValidation>
        <x14:dataValidation type="list" showInputMessage="1" showErrorMessage="1" xr:uid="{627E339B-A020-4A78-9987-A469E5FF3288}">
          <x14:formula1>
            <xm:f>Sheet2!$B$1:$B$10</xm:f>
          </x14:formula1>
          <xm:sqref>D18:E18 M18:N18 D32:E32</xm:sqref>
        </x14:dataValidation>
        <x14:dataValidation type="list" allowBlank="1" showInputMessage="1" showErrorMessage="1" xr:uid="{3691C174-9CBF-40AC-B25C-61987A0CE61C}">
          <x14:formula1>
            <xm:f>Sheet2!$A$1:$A$5</xm:f>
          </x14:formula1>
          <xm:sqref>C5:F5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L11"/>
  <sheetViews>
    <sheetView rightToLeft="1" workbookViewId="0">
      <selection activeCell="L3" sqref="L3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55</v>
      </c>
      <c r="B1" s="5"/>
      <c r="C1" s="5"/>
    </row>
    <row r="2" spans="1:12" x14ac:dyDescent="0.35">
      <c r="A2" s="5" t="s">
        <v>34</v>
      </c>
      <c r="B2" s="5">
        <v>1</v>
      </c>
      <c r="C2" s="5">
        <v>1</v>
      </c>
    </row>
    <row r="3" spans="1:12" x14ac:dyDescent="0.35">
      <c r="A3" s="5" t="s">
        <v>35</v>
      </c>
      <c r="B3" s="5">
        <v>2</v>
      </c>
      <c r="C3" s="5">
        <v>2</v>
      </c>
      <c r="I3" s="30" t="e">
        <f>#REF!</f>
        <v>#REF!</v>
      </c>
      <c r="J3" s="30" t="e">
        <f>#REF!</f>
        <v>#REF!</v>
      </c>
      <c r="K3" s="30" t="e">
        <f>#REF!</f>
        <v>#REF!</v>
      </c>
      <c r="L3" s="30" t="e">
        <f>#REF!</f>
        <v>#REF!</v>
      </c>
    </row>
    <row r="4" spans="1:12" x14ac:dyDescent="0.35">
      <c r="A4" s="5" t="s">
        <v>36</v>
      </c>
      <c r="B4" s="5">
        <v>3</v>
      </c>
      <c r="C4" s="5">
        <v>3</v>
      </c>
      <c r="I4" s="30" t="e">
        <f>#REF!</f>
        <v>#REF!</v>
      </c>
      <c r="J4" s="30" t="e">
        <f>#REF!</f>
        <v>#REF!</v>
      </c>
      <c r="K4" s="30" t="e">
        <f>#REF!</f>
        <v>#REF!</v>
      </c>
      <c r="L4" s="30" t="e">
        <f>#REF!</f>
        <v>#REF!</v>
      </c>
    </row>
    <row r="5" spans="1:12" x14ac:dyDescent="0.35">
      <c r="A5" s="5" t="s">
        <v>37</v>
      </c>
      <c r="B5" s="5">
        <v>4</v>
      </c>
      <c r="C5" s="5">
        <v>4</v>
      </c>
      <c r="I5" s="30" t="e">
        <f>#REF!</f>
        <v>#REF!</v>
      </c>
      <c r="J5" s="30" t="e">
        <f>#REF!</f>
        <v>#REF!</v>
      </c>
      <c r="K5" s="30" t="e">
        <f>#REF!</f>
        <v>#REF!</v>
      </c>
      <c r="L5" s="30" t="e">
        <f>#REF!</f>
        <v>#REF!</v>
      </c>
    </row>
    <row r="6" spans="1:12" x14ac:dyDescent="0.35">
      <c r="A6" s="5"/>
      <c r="B6" s="5">
        <v>5</v>
      </c>
      <c r="C6" s="5">
        <v>5</v>
      </c>
      <c r="I6" s="30" t="e">
        <f>#REF!</f>
        <v>#REF!</v>
      </c>
      <c r="J6" s="30" t="e">
        <f>#REF!</f>
        <v>#REF!</v>
      </c>
      <c r="K6" s="30" t="e">
        <f>#REF!</f>
        <v>#REF!</v>
      </c>
      <c r="L6" s="30" t="e">
        <f>#REF!</f>
        <v>#REF!</v>
      </c>
    </row>
    <row r="7" spans="1:12" x14ac:dyDescent="0.35">
      <c r="A7" s="5"/>
      <c r="B7" s="5">
        <v>6</v>
      </c>
      <c r="C7" s="5">
        <v>6</v>
      </c>
      <c r="I7" s="30" t="e">
        <f>#REF!</f>
        <v>#REF!</v>
      </c>
      <c r="J7" s="30" t="e">
        <f>#REF!</f>
        <v>#REF!</v>
      </c>
      <c r="K7" s="30" t="e">
        <f>#REF!</f>
        <v>#REF!</v>
      </c>
      <c r="L7" s="30" t="e">
        <f>#REF!</f>
        <v>#REF!</v>
      </c>
    </row>
    <row r="8" spans="1:12" x14ac:dyDescent="0.35">
      <c r="A8" s="5"/>
      <c r="B8" s="5">
        <v>7</v>
      </c>
      <c r="C8" s="5">
        <v>7</v>
      </c>
      <c r="I8" s="30" t="e">
        <f>#REF!</f>
        <v>#REF!</v>
      </c>
      <c r="J8" s="30" t="e">
        <f>#REF!</f>
        <v>#REF!</v>
      </c>
      <c r="K8" s="30" t="e">
        <f>#REF!</f>
        <v>#REF!</v>
      </c>
      <c r="L8" s="30" t="e">
        <f>#REF!</f>
        <v>#REF!</v>
      </c>
    </row>
    <row r="9" spans="1:12" x14ac:dyDescent="0.35">
      <c r="A9" s="5"/>
      <c r="B9" s="5">
        <v>8</v>
      </c>
      <c r="C9" s="5">
        <v>8</v>
      </c>
      <c r="I9" s="30"/>
    </row>
    <row r="10" spans="1:12" x14ac:dyDescent="0.35">
      <c r="A10" s="5"/>
      <c r="B10" s="5" t="s">
        <v>40</v>
      </c>
      <c r="C10" s="5">
        <v>9</v>
      </c>
    </row>
    <row r="11" spans="1:12" x14ac:dyDescent="0.35">
      <c r="A11" s="5"/>
      <c r="B11" s="5"/>
      <c r="C11" s="5"/>
    </row>
  </sheetData>
  <conditionalFormatting sqref="G17">
    <cfRule type="expression" priority="31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/>
  <dimension ref="A1:A409"/>
  <sheetViews>
    <sheetView rightToLeft="1" workbookViewId="0">
      <selection activeCell="I14" sqref="I14"/>
    </sheetView>
  </sheetViews>
  <sheetFormatPr defaultRowHeight="14.5" x14ac:dyDescent="0.35"/>
  <cols>
    <col min="2" max="2" width="42" customWidth="1"/>
  </cols>
  <sheetData>
    <row r="1" spans="1:1" x14ac:dyDescent="0.35">
      <c r="A1">
        <v>1000</v>
      </c>
    </row>
    <row r="2" spans="1:1" x14ac:dyDescent="0.35">
      <c r="A2">
        <v>2000</v>
      </c>
    </row>
    <row r="3" spans="1:1" x14ac:dyDescent="0.35">
      <c r="A3">
        <v>3000</v>
      </c>
    </row>
    <row r="4" spans="1:1" x14ac:dyDescent="0.35">
      <c r="A4">
        <v>4000</v>
      </c>
    </row>
    <row r="5" spans="1:1" x14ac:dyDescent="0.35">
      <c r="A5">
        <v>5000</v>
      </c>
    </row>
    <row r="6" spans="1:1" x14ac:dyDescent="0.35">
      <c r="A6">
        <v>6000</v>
      </c>
    </row>
    <row r="7" spans="1:1" x14ac:dyDescent="0.35">
      <c r="A7">
        <v>7000</v>
      </c>
    </row>
    <row r="8" spans="1:1" x14ac:dyDescent="0.35">
      <c r="A8">
        <v>8000</v>
      </c>
    </row>
    <row r="9" spans="1:1" x14ac:dyDescent="0.35">
      <c r="A9">
        <v>9000</v>
      </c>
    </row>
    <row r="10" spans="1:1" x14ac:dyDescent="0.35">
      <c r="A10">
        <v>10000</v>
      </c>
    </row>
    <row r="11" spans="1:1" x14ac:dyDescent="0.35">
      <c r="A11">
        <v>11000</v>
      </c>
    </row>
    <row r="12" spans="1:1" x14ac:dyDescent="0.35">
      <c r="A12">
        <v>12000</v>
      </c>
    </row>
    <row r="13" spans="1:1" x14ac:dyDescent="0.35">
      <c r="A13">
        <v>13000</v>
      </c>
    </row>
    <row r="14" spans="1:1" x14ac:dyDescent="0.35">
      <c r="A14">
        <v>14000</v>
      </c>
    </row>
    <row r="15" spans="1:1" x14ac:dyDescent="0.35">
      <c r="A15">
        <v>15000</v>
      </c>
    </row>
    <row r="16" spans="1:1" x14ac:dyDescent="0.35">
      <c r="A16">
        <v>16000</v>
      </c>
    </row>
    <row r="17" spans="1:1" x14ac:dyDescent="0.35">
      <c r="A17">
        <v>17000</v>
      </c>
    </row>
    <row r="18" spans="1:1" x14ac:dyDescent="0.35">
      <c r="A18">
        <v>18000</v>
      </c>
    </row>
    <row r="19" spans="1:1" x14ac:dyDescent="0.35">
      <c r="A19">
        <v>19000</v>
      </c>
    </row>
    <row r="20" spans="1:1" x14ac:dyDescent="0.35">
      <c r="A20">
        <v>20000</v>
      </c>
    </row>
    <row r="21" spans="1:1" x14ac:dyDescent="0.35">
      <c r="A21">
        <v>21000</v>
      </c>
    </row>
    <row r="22" spans="1:1" x14ac:dyDescent="0.35">
      <c r="A22">
        <v>22000</v>
      </c>
    </row>
    <row r="23" spans="1:1" x14ac:dyDescent="0.35">
      <c r="A23">
        <v>23000</v>
      </c>
    </row>
    <row r="24" spans="1:1" x14ac:dyDescent="0.35">
      <c r="A24">
        <v>24000</v>
      </c>
    </row>
    <row r="25" spans="1:1" x14ac:dyDescent="0.35">
      <c r="A25">
        <v>25000</v>
      </c>
    </row>
    <row r="26" spans="1:1" x14ac:dyDescent="0.35">
      <c r="A26">
        <v>26000</v>
      </c>
    </row>
    <row r="27" spans="1:1" x14ac:dyDescent="0.35">
      <c r="A27">
        <v>27000</v>
      </c>
    </row>
    <row r="28" spans="1:1" x14ac:dyDescent="0.35">
      <c r="A28">
        <v>28000</v>
      </c>
    </row>
    <row r="29" spans="1:1" x14ac:dyDescent="0.35">
      <c r="A29">
        <v>29000</v>
      </c>
    </row>
    <row r="30" spans="1:1" x14ac:dyDescent="0.35">
      <c r="A30">
        <v>30000</v>
      </c>
    </row>
    <row r="31" spans="1:1" x14ac:dyDescent="0.35">
      <c r="A31">
        <v>31000</v>
      </c>
    </row>
    <row r="32" spans="1:1" x14ac:dyDescent="0.35">
      <c r="A32">
        <v>32000</v>
      </c>
    </row>
    <row r="33" spans="1:1" x14ac:dyDescent="0.35">
      <c r="A33">
        <v>33000</v>
      </c>
    </row>
    <row r="34" spans="1:1" x14ac:dyDescent="0.35">
      <c r="A34">
        <v>34000</v>
      </c>
    </row>
    <row r="35" spans="1:1" x14ac:dyDescent="0.35">
      <c r="A35">
        <v>35000</v>
      </c>
    </row>
    <row r="36" spans="1:1" x14ac:dyDescent="0.35">
      <c r="A36">
        <v>36000</v>
      </c>
    </row>
    <row r="37" spans="1:1" x14ac:dyDescent="0.35">
      <c r="A37">
        <v>37000</v>
      </c>
    </row>
    <row r="38" spans="1:1" x14ac:dyDescent="0.35">
      <c r="A38">
        <v>38000</v>
      </c>
    </row>
    <row r="39" spans="1:1" x14ac:dyDescent="0.35">
      <c r="A39">
        <v>39000</v>
      </c>
    </row>
    <row r="40" spans="1:1" x14ac:dyDescent="0.35">
      <c r="A40">
        <v>40000</v>
      </c>
    </row>
    <row r="41" spans="1:1" x14ac:dyDescent="0.35">
      <c r="A41">
        <v>41000</v>
      </c>
    </row>
    <row r="42" spans="1:1" x14ac:dyDescent="0.35">
      <c r="A42">
        <v>42000</v>
      </c>
    </row>
    <row r="43" spans="1:1" x14ac:dyDescent="0.35">
      <c r="A43">
        <v>43000</v>
      </c>
    </row>
    <row r="44" spans="1:1" x14ac:dyDescent="0.35">
      <c r="A44">
        <v>44000</v>
      </c>
    </row>
    <row r="45" spans="1:1" x14ac:dyDescent="0.35">
      <c r="A45">
        <v>45000</v>
      </c>
    </row>
    <row r="46" spans="1:1" x14ac:dyDescent="0.35">
      <c r="A46">
        <v>46000</v>
      </c>
    </row>
    <row r="47" spans="1:1" x14ac:dyDescent="0.35">
      <c r="A47">
        <v>47000</v>
      </c>
    </row>
    <row r="48" spans="1:1" x14ac:dyDescent="0.35">
      <c r="A48">
        <v>48000</v>
      </c>
    </row>
    <row r="49" spans="1:1" x14ac:dyDescent="0.35">
      <c r="A49">
        <v>49000</v>
      </c>
    </row>
    <row r="50" spans="1:1" x14ac:dyDescent="0.35">
      <c r="A50">
        <v>50000</v>
      </c>
    </row>
    <row r="51" spans="1:1" x14ac:dyDescent="0.35">
      <c r="A51">
        <v>51000</v>
      </c>
    </row>
    <row r="52" spans="1:1" x14ac:dyDescent="0.35">
      <c r="A52">
        <v>52000</v>
      </c>
    </row>
    <row r="53" spans="1:1" x14ac:dyDescent="0.35">
      <c r="A53">
        <v>53000</v>
      </c>
    </row>
    <row r="54" spans="1:1" x14ac:dyDescent="0.35">
      <c r="A54">
        <v>54000</v>
      </c>
    </row>
    <row r="55" spans="1:1" x14ac:dyDescent="0.35">
      <c r="A55">
        <v>55000</v>
      </c>
    </row>
    <row r="56" spans="1:1" x14ac:dyDescent="0.35">
      <c r="A56">
        <v>56000</v>
      </c>
    </row>
    <row r="57" spans="1:1" x14ac:dyDescent="0.35">
      <c r="A57">
        <v>57000</v>
      </c>
    </row>
    <row r="58" spans="1:1" x14ac:dyDescent="0.35">
      <c r="A58">
        <v>58000</v>
      </c>
    </row>
    <row r="59" spans="1:1" x14ac:dyDescent="0.35">
      <c r="A59">
        <v>59000</v>
      </c>
    </row>
    <row r="60" spans="1:1" x14ac:dyDescent="0.35">
      <c r="A60">
        <v>60000</v>
      </c>
    </row>
    <row r="61" spans="1:1" x14ac:dyDescent="0.35">
      <c r="A61">
        <v>61000</v>
      </c>
    </row>
    <row r="62" spans="1:1" x14ac:dyDescent="0.35">
      <c r="A62">
        <v>62000</v>
      </c>
    </row>
    <row r="63" spans="1:1" x14ac:dyDescent="0.35">
      <c r="A63">
        <v>63000</v>
      </c>
    </row>
    <row r="64" spans="1:1" x14ac:dyDescent="0.35">
      <c r="A64">
        <v>64000</v>
      </c>
    </row>
    <row r="65" spans="1:1" x14ac:dyDescent="0.35">
      <c r="A65">
        <v>65000</v>
      </c>
    </row>
    <row r="66" spans="1:1" x14ac:dyDescent="0.35">
      <c r="A66">
        <v>66000</v>
      </c>
    </row>
    <row r="67" spans="1:1" x14ac:dyDescent="0.35">
      <c r="A67">
        <v>67000</v>
      </c>
    </row>
    <row r="68" spans="1:1" x14ac:dyDescent="0.35">
      <c r="A68">
        <v>68000</v>
      </c>
    </row>
    <row r="69" spans="1:1" x14ac:dyDescent="0.35">
      <c r="A69">
        <v>69000</v>
      </c>
    </row>
    <row r="70" spans="1:1" x14ac:dyDescent="0.35">
      <c r="A70">
        <v>70000</v>
      </c>
    </row>
    <row r="71" spans="1:1" x14ac:dyDescent="0.35">
      <c r="A71">
        <v>71000</v>
      </c>
    </row>
    <row r="72" spans="1:1" x14ac:dyDescent="0.35">
      <c r="A72">
        <v>72000</v>
      </c>
    </row>
    <row r="73" spans="1:1" x14ac:dyDescent="0.35">
      <c r="A73">
        <v>73000</v>
      </c>
    </row>
    <row r="74" spans="1:1" x14ac:dyDescent="0.35">
      <c r="A74">
        <v>74000</v>
      </c>
    </row>
    <row r="75" spans="1:1" x14ac:dyDescent="0.35">
      <c r="A75">
        <v>75000</v>
      </c>
    </row>
    <row r="76" spans="1:1" x14ac:dyDescent="0.35">
      <c r="A76">
        <v>76000</v>
      </c>
    </row>
    <row r="77" spans="1:1" x14ac:dyDescent="0.35">
      <c r="A77">
        <v>77000</v>
      </c>
    </row>
    <row r="78" spans="1:1" x14ac:dyDescent="0.35">
      <c r="A78">
        <v>78000</v>
      </c>
    </row>
    <row r="79" spans="1:1" x14ac:dyDescent="0.35">
      <c r="A79">
        <v>79000</v>
      </c>
    </row>
    <row r="80" spans="1:1" x14ac:dyDescent="0.35">
      <c r="A80">
        <v>80000</v>
      </c>
    </row>
    <row r="81" spans="1:1" x14ac:dyDescent="0.35">
      <c r="A81">
        <v>81000</v>
      </c>
    </row>
    <row r="82" spans="1:1" x14ac:dyDescent="0.35">
      <c r="A82">
        <v>82000</v>
      </c>
    </row>
    <row r="83" spans="1:1" x14ac:dyDescent="0.35">
      <c r="A83">
        <v>83000</v>
      </c>
    </row>
    <row r="84" spans="1:1" x14ac:dyDescent="0.35">
      <c r="A84">
        <v>84000</v>
      </c>
    </row>
    <row r="85" spans="1:1" x14ac:dyDescent="0.35">
      <c r="A85">
        <v>85000</v>
      </c>
    </row>
    <row r="86" spans="1:1" x14ac:dyDescent="0.35">
      <c r="A86">
        <v>86000</v>
      </c>
    </row>
    <row r="87" spans="1:1" x14ac:dyDescent="0.35">
      <c r="A87">
        <v>87000</v>
      </c>
    </row>
    <row r="88" spans="1:1" x14ac:dyDescent="0.35">
      <c r="A88">
        <v>88000</v>
      </c>
    </row>
    <row r="89" spans="1:1" x14ac:dyDescent="0.35">
      <c r="A89">
        <v>89000</v>
      </c>
    </row>
    <row r="90" spans="1:1" x14ac:dyDescent="0.35">
      <c r="A90">
        <v>90000</v>
      </c>
    </row>
    <row r="91" spans="1:1" x14ac:dyDescent="0.35">
      <c r="A91">
        <v>91000</v>
      </c>
    </row>
    <row r="92" spans="1:1" x14ac:dyDescent="0.35">
      <c r="A92">
        <v>92000</v>
      </c>
    </row>
    <row r="93" spans="1:1" x14ac:dyDescent="0.35">
      <c r="A93">
        <v>93000</v>
      </c>
    </row>
    <row r="94" spans="1:1" x14ac:dyDescent="0.35">
      <c r="A94">
        <v>94000</v>
      </c>
    </row>
    <row r="95" spans="1:1" x14ac:dyDescent="0.35">
      <c r="A95">
        <v>95000</v>
      </c>
    </row>
    <row r="96" spans="1:1" x14ac:dyDescent="0.35">
      <c r="A96">
        <v>96000</v>
      </c>
    </row>
    <row r="97" spans="1:1" x14ac:dyDescent="0.35">
      <c r="A97">
        <v>97000</v>
      </c>
    </row>
    <row r="98" spans="1:1" x14ac:dyDescent="0.35">
      <c r="A98">
        <v>98000</v>
      </c>
    </row>
    <row r="99" spans="1:1" x14ac:dyDescent="0.35">
      <c r="A99">
        <v>99000</v>
      </c>
    </row>
    <row r="100" spans="1:1" x14ac:dyDescent="0.35">
      <c r="A100">
        <v>100000</v>
      </c>
    </row>
    <row r="101" spans="1:1" x14ac:dyDescent="0.35">
      <c r="A101">
        <v>101000</v>
      </c>
    </row>
    <row r="102" spans="1:1" x14ac:dyDescent="0.35">
      <c r="A102">
        <v>102000</v>
      </c>
    </row>
    <row r="103" spans="1:1" x14ac:dyDescent="0.35">
      <c r="A103">
        <v>103000</v>
      </c>
    </row>
    <row r="104" spans="1:1" x14ac:dyDescent="0.35">
      <c r="A104">
        <v>104000</v>
      </c>
    </row>
    <row r="105" spans="1:1" x14ac:dyDescent="0.35">
      <c r="A105">
        <v>105000</v>
      </c>
    </row>
    <row r="106" spans="1:1" x14ac:dyDescent="0.35">
      <c r="A106">
        <v>106000</v>
      </c>
    </row>
    <row r="107" spans="1:1" x14ac:dyDescent="0.35">
      <c r="A107">
        <v>107000</v>
      </c>
    </row>
    <row r="108" spans="1:1" x14ac:dyDescent="0.35">
      <c r="A108">
        <v>108000</v>
      </c>
    </row>
    <row r="109" spans="1:1" x14ac:dyDescent="0.35">
      <c r="A109">
        <v>109000</v>
      </c>
    </row>
    <row r="110" spans="1:1" x14ac:dyDescent="0.35">
      <c r="A110">
        <v>110000</v>
      </c>
    </row>
    <row r="111" spans="1:1" x14ac:dyDescent="0.35">
      <c r="A111">
        <v>111000</v>
      </c>
    </row>
    <row r="112" spans="1:1" x14ac:dyDescent="0.35">
      <c r="A112">
        <v>112000</v>
      </c>
    </row>
    <row r="113" spans="1:1" x14ac:dyDescent="0.35">
      <c r="A113">
        <v>113000</v>
      </c>
    </row>
    <row r="114" spans="1:1" x14ac:dyDescent="0.35">
      <c r="A114">
        <v>114000</v>
      </c>
    </row>
    <row r="115" spans="1:1" x14ac:dyDescent="0.35">
      <c r="A115">
        <v>115000</v>
      </c>
    </row>
    <row r="116" spans="1:1" x14ac:dyDescent="0.35">
      <c r="A116">
        <v>116000</v>
      </c>
    </row>
    <row r="117" spans="1:1" x14ac:dyDescent="0.35">
      <c r="A117">
        <v>117000</v>
      </c>
    </row>
    <row r="118" spans="1:1" x14ac:dyDescent="0.35">
      <c r="A118">
        <v>118000</v>
      </c>
    </row>
    <row r="119" spans="1:1" x14ac:dyDescent="0.35">
      <c r="A119">
        <v>119000</v>
      </c>
    </row>
    <row r="120" spans="1:1" x14ac:dyDescent="0.35">
      <c r="A120">
        <v>120000</v>
      </c>
    </row>
    <row r="121" spans="1:1" x14ac:dyDescent="0.35">
      <c r="A121">
        <v>121000</v>
      </c>
    </row>
    <row r="122" spans="1:1" x14ac:dyDescent="0.35">
      <c r="A122">
        <v>122000</v>
      </c>
    </row>
    <row r="123" spans="1:1" x14ac:dyDescent="0.35">
      <c r="A123">
        <v>123000</v>
      </c>
    </row>
    <row r="124" spans="1:1" x14ac:dyDescent="0.35">
      <c r="A124">
        <v>124000</v>
      </c>
    </row>
    <row r="125" spans="1:1" x14ac:dyDescent="0.35">
      <c r="A125">
        <v>125000</v>
      </c>
    </row>
    <row r="126" spans="1:1" x14ac:dyDescent="0.35">
      <c r="A126">
        <v>126000</v>
      </c>
    </row>
    <row r="127" spans="1:1" x14ac:dyDescent="0.35">
      <c r="A127">
        <v>127000</v>
      </c>
    </row>
    <row r="128" spans="1:1" x14ac:dyDescent="0.35">
      <c r="A128">
        <v>128000</v>
      </c>
    </row>
    <row r="129" spans="1:1" x14ac:dyDescent="0.35">
      <c r="A129">
        <v>129000</v>
      </c>
    </row>
    <row r="130" spans="1:1" x14ac:dyDescent="0.35">
      <c r="A130">
        <v>130000</v>
      </c>
    </row>
    <row r="131" spans="1:1" x14ac:dyDescent="0.35">
      <c r="A131">
        <v>131000</v>
      </c>
    </row>
    <row r="132" spans="1:1" x14ac:dyDescent="0.35">
      <c r="A132">
        <v>132000</v>
      </c>
    </row>
    <row r="133" spans="1:1" x14ac:dyDescent="0.35">
      <c r="A133">
        <v>133000</v>
      </c>
    </row>
    <row r="134" spans="1:1" x14ac:dyDescent="0.35">
      <c r="A134">
        <v>134000</v>
      </c>
    </row>
    <row r="135" spans="1:1" x14ac:dyDescent="0.35">
      <c r="A135">
        <v>135000</v>
      </c>
    </row>
    <row r="136" spans="1:1" x14ac:dyDescent="0.35">
      <c r="A136">
        <v>136000</v>
      </c>
    </row>
    <row r="137" spans="1:1" x14ac:dyDescent="0.35">
      <c r="A137">
        <v>137000</v>
      </c>
    </row>
    <row r="138" spans="1:1" x14ac:dyDescent="0.35">
      <c r="A138">
        <v>138000</v>
      </c>
    </row>
    <row r="139" spans="1:1" x14ac:dyDescent="0.35">
      <c r="A139">
        <v>139000</v>
      </c>
    </row>
    <row r="140" spans="1:1" x14ac:dyDescent="0.35">
      <c r="A140">
        <v>140000</v>
      </c>
    </row>
    <row r="141" spans="1:1" x14ac:dyDescent="0.35">
      <c r="A141">
        <v>141000</v>
      </c>
    </row>
    <row r="142" spans="1:1" x14ac:dyDescent="0.35">
      <c r="A142">
        <v>142000</v>
      </c>
    </row>
    <row r="143" spans="1:1" x14ac:dyDescent="0.35">
      <c r="A143">
        <v>143000</v>
      </c>
    </row>
    <row r="144" spans="1:1" x14ac:dyDescent="0.35">
      <c r="A144">
        <v>144000</v>
      </c>
    </row>
    <row r="145" spans="1:1" x14ac:dyDescent="0.35">
      <c r="A145">
        <v>145000</v>
      </c>
    </row>
    <row r="146" spans="1:1" x14ac:dyDescent="0.35">
      <c r="A146">
        <v>146000</v>
      </c>
    </row>
    <row r="147" spans="1:1" x14ac:dyDescent="0.35">
      <c r="A147">
        <v>147000</v>
      </c>
    </row>
    <row r="148" spans="1:1" x14ac:dyDescent="0.35">
      <c r="A148">
        <v>148000</v>
      </c>
    </row>
    <row r="149" spans="1:1" x14ac:dyDescent="0.35">
      <c r="A149">
        <v>149000</v>
      </c>
    </row>
    <row r="150" spans="1:1" x14ac:dyDescent="0.35">
      <c r="A150">
        <v>150000</v>
      </c>
    </row>
    <row r="151" spans="1:1" x14ac:dyDescent="0.35">
      <c r="A151">
        <v>151000</v>
      </c>
    </row>
    <row r="152" spans="1:1" x14ac:dyDescent="0.35">
      <c r="A152">
        <v>152000</v>
      </c>
    </row>
    <row r="153" spans="1:1" x14ac:dyDescent="0.35">
      <c r="A153">
        <v>153000</v>
      </c>
    </row>
    <row r="154" spans="1:1" x14ac:dyDescent="0.35">
      <c r="A154">
        <v>154000</v>
      </c>
    </row>
    <row r="155" spans="1:1" x14ac:dyDescent="0.35">
      <c r="A155">
        <v>155000</v>
      </c>
    </row>
    <row r="156" spans="1:1" x14ac:dyDescent="0.35">
      <c r="A156">
        <v>156000</v>
      </c>
    </row>
    <row r="157" spans="1:1" x14ac:dyDescent="0.35">
      <c r="A157">
        <v>157000</v>
      </c>
    </row>
    <row r="158" spans="1:1" x14ac:dyDescent="0.35">
      <c r="A158">
        <v>158000</v>
      </c>
    </row>
    <row r="159" spans="1:1" x14ac:dyDescent="0.35">
      <c r="A159">
        <v>159000</v>
      </c>
    </row>
    <row r="160" spans="1:1" x14ac:dyDescent="0.35">
      <c r="A160">
        <v>160000</v>
      </c>
    </row>
    <row r="161" spans="1:1" x14ac:dyDescent="0.35">
      <c r="A161">
        <v>161000</v>
      </c>
    </row>
    <row r="162" spans="1:1" x14ac:dyDescent="0.35">
      <c r="A162">
        <v>162000</v>
      </c>
    </row>
    <row r="163" spans="1:1" x14ac:dyDescent="0.35">
      <c r="A163">
        <v>163000</v>
      </c>
    </row>
    <row r="164" spans="1:1" x14ac:dyDescent="0.35">
      <c r="A164">
        <v>164000</v>
      </c>
    </row>
    <row r="165" spans="1:1" x14ac:dyDescent="0.35">
      <c r="A165">
        <v>165000</v>
      </c>
    </row>
    <row r="166" spans="1:1" x14ac:dyDescent="0.35">
      <c r="A166">
        <v>166000</v>
      </c>
    </row>
    <row r="167" spans="1:1" x14ac:dyDescent="0.35">
      <c r="A167">
        <v>167000</v>
      </c>
    </row>
    <row r="168" spans="1:1" x14ac:dyDescent="0.35">
      <c r="A168">
        <v>168000</v>
      </c>
    </row>
    <row r="169" spans="1:1" x14ac:dyDescent="0.35">
      <c r="A169">
        <v>169000</v>
      </c>
    </row>
    <row r="170" spans="1:1" x14ac:dyDescent="0.35">
      <c r="A170">
        <v>170000</v>
      </c>
    </row>
    <row r="171" spans="1:1" x14ac:dyDescent="0.35">
      <c r="A171">
        <v>171000</v>
      </c>
    </row>
    <row r="172" spans="1:1" x14ac:dyDescent="0.35">
      <c r="A172">
        <v>172000</v>
      </c>
    </row>
    <row r="173" spans="1:1" x14ac:dyDescent="0.35">
      <c r="A173">
        <v>173000</v>
      </c>
    </row>
    <row r="174" spans="1:1" x14ac:dyDescent="0.35">
      <c r="A174">
        <v>174000</v>
      </c>
    </row>
    <row r="175" spans="1:1" x14ac:dyDescent="0.35">
      <c r="A175">
        <v>175000</v>
      </c>
    </row>
    <row r="176" spans="1:1" x14ac:dyDescent="0.35">
      <c r="A176">
        <v>176000</v>
      </c>
    </row>
    <row r="177" spans="1:1" x14ac:dyDescent="0.35">
      <c r="A177">
        <v>177000</v>
      </c>
    </row>
    <row r="178" spans="1:1" x14ac:dyDescent="0.35">
      <c r="A178">
        <v>178000</v>
      </c>
    </row>
    <row r="179" spans="1:1" x14ac:dyDescent="0.35">
      <c r="A179">
        <v>179000</v>
      </c>
    </row>
    <row r="180" spans="1:1" x14ac:dyDescent="0.35">
      <c r="A180">
        <v>180000</v>
      </c>
    </row>
    <row r="181" spans="1:1" x14ac:dyDescent="0.35">
      <c r="A181">
        <v>181000</v>
      </c>
    </row>
    <row r="182" spans="1:1" x14ac:dyDescent="0.35">
      <c r="A182">
        <v>182000</v>
      </c>
    </row>
    <row r="183" spans="1:1" x14ac:dyDescent="0.35">
      <c r="A183">
        <v>183000</v>
      </c>
    </row>
    <row r="184" spans="1:1" x14ac:dyDescent="0.35">
      <c r="A184">
        <v>184000</v>
      </c>
    </row>
    <row r="185" spans="1:1" x14ac:dyDescent="0.35">
      <c r="A185">
        <v>185000</v>
      </c>
    </row>
    <row r="186" spans="1:1" x14ac:dyDescent="0.35">
      <c r="A186">
        <v>186000</v>
      </c>
    </row>
    <row r="187" spans="1:1" x14ac:dyDescent="0.35">
      <c r="A187">
        <v>187000</v>
      </c>
    </row>
    <row r="188" spans="1:1" x14ac:dyDescent="0.35">
      <c r="A188">
        <v>188000</v>
      </c>
    </row>
    <row r="189" spans="1:1" x14ac:dyDescent="0.35">
      <c r="A189">
        <v>189000</v>
      </c>
    </row>
    <row r="190" spans="1:1" x14ac:dyDescent="0.35">
      <c r="A190">
        <v>190000</v>
      </c>
    </row>
    <row r="191" spans="1:1" x14ac:dyDescent="0.35">
      <c r="A191">
        <v>191000</v>
      </c>
    </row>
    <row r="192" spans="1:1" x14ac:dyDescent="0.35">
      <c r="A192">
        <v>192000</v>
      </c>
    </row>
    <row r="193" spans="1:1" x14ac:dyDescent="0.35">
      <c r="A193">
        <v>193000</v>
      </c>
    </row>
    <row r="194" spans="1:1" x14ac:dyDescent="0.35">
      <c r="A194">
        <v>194000</v>
      </c>
    </row>
    <row r="195" spans="1:1" x14ac:dyDescent="0.35">
      <c r="A195">
        <v>195000</v>
      </c>
    </row>
    <row r="196" spans="1:1" x14ac:dyDescent="0.35">
      <c r="A196">
        <v>196000</v>
      </c>
    </row>
    <row r="197" spans="1:1" x14ac:dyDescent="0.35">
      <c r="A197">
        <v>197000</v>
      </c>
    </row>
    <row r="198" spans="1:1" x14ac:dyDescent="0.35">
      <c r="A198">
        <v>198000</v>
      </c>
    </row>
    <row r="199" spans="1:1" x14ac:dyDescent="0.35">
      <c r="A199">
        <v>199000</v>
      </c>
    </row>
    <row r="200" spans="1:1" x14ac:dyDescent="0.35">
      <c r="A200">
        <v>200000</v>
      </c>
    </row>
    <row r="201" spans="1:1" x14ac:dyDescent="0.35">
      <c r="A201">
        <v>201000</v>
      </c>
    </row>
    <row r="202" spans="1:1" x14ac:dyDescent="0.35">
      <c r="A202">
        <v>202000</v>
      </c>
    </row>
    <row r="203" spans="1:1" x14ac:dyDescent="0.35">
      <c r="A203">
        <v>203000</v>
      </c>
    </row>
    <row r="204" spans="1:1" x14ac:dyDescent="0.35">
      <c r="A204">
        <v>204000</v>
      </c>
    </row>
    <row r="205" spans="1:1" x14ac:dyDescent="0.35">
      <c r="A205">
        <v>205000</v>
      </c>
    </row>
    <row r="206" spans="1:1" x14ac:dyDescent="0.35">
      <c r="A206">
        <v>206000</v>
      </c>
    </row>
    <row r="207" spans="1:1" x14ac:dyDescent="0.35">
      <c r="A207">
        <v>207000</v>
      </c>
    </row>
    <row r="208" spans="1:1" x14ac:dyDescent="0.35">
      <c r="A208">
        <v>208000</v>
      </c>
    </row>
    <row r="209" spans="1:1" x14ac:dyDescent="0.35">
      <c r="A209">
        <v>209000</v>
      </c>
    </row>
    <row r="210" spans="1:1" x14ac:dyDescent="0.35">
      <c r="A210">
        <v>210000</v>
      </c>
    </row>
    <row r="211" spans="1:1" x14ac:dyDescent="0.35">
      <c r="A211">
        <v>211000</v>
      </c>
    </row>
    <row r="212" spans="1:1" x14ac:dyDescent="0.35">
      <c r="A212">
        <v>212000</v>
      </c>
    </row>
    <row r="213" spans="1:1" x14ac:dyDescent="0.35">
      <c r="A213">
        <v>213000</v>
      </c>
    </row>
    <row r="214" spans="1:1" x14ac:dyDescent="0.35">
      <c r="A214">
        <v>214000</v>
      </c>
    </row>
    <row r="215" spans="1:1" x14ac:dyDescent="0.35">
      <c r="A215">
        <v>215000</v>
      </c>
    </row>
    <row r="216" spans="1:1" x14ac:dyDescent="0.35">
      <c r="A216">
        <v>216000</v>
      </c>
    </row>
    <row r="217" spans="1:1" x14ac:dyDescent="0.35">
      <c r="A217">
        <v>217000</v>
      </c>
    </row>
    <row r="218" spans="1:1" x14ac:dyDescent="0.35">
      <c r="A218">
        <v>218000</v>
      </c>
    </row>
    <row r="219" spans="1:1" x14ac:dyDescent="0.35">
      <c r="A219">
        <v>219000</v>
      </c>
    </row>
    <row r="220" spans="1:1" x14ac:dyDescent="0.35">
      <c r="A220">
        <v>220000</v>
      </c>
    </row>
    <row r="221" spans="1:1" x14ac:dyDescent="0.35">
      <c r="A221">
        <v>221000</v>
      </c>
    </row>
    <row r="222" spans="1:1" x14ac:dyDescent="0.35">
      <c r="A222">
        <v>222000</v>
      </c>
    </row>
    <row r="223" spans="1:1" x14ac:dyDescent="0.35">
      <c r="A223">
        <v>223000</v>
      </c>
    </row>
    <row r="224" spans="1:1" x14ac:dyDescent="0.35">
      <c r="A224">
        <v>224000</v>
      </c>
    </row>
    <row r="225" spans="1:1" x14ac:dyDescent="0.35">
      <c r="A225">
        <v>225000</v>
      </c>
    </row>
    <row r="226" spans="1:1" x14ac:dyDescent="0.35">
      <c r="A226">
        <v>226000</v>
      </c>
    </row>
    <row r="227" spans="1:1" x14ac:dyDescent="0.35">
      <c r="A227">
        <v>227000</v>
      </c>
    </row>
    <row r="228" spans="1:1" x14ac:dyDescent="0.35">
      <c r="A228">
        <v>228000</v>
      </c>
    </row>
    <row r="229" spans="1:1" x14ac:dyDescent="0.35">
      <c r="A229">
        <v>229000</v>
      </c>
    </row>
    <row r="230" spans="1:1" x14ac:dyDescent="0.35">
      <c r="A230">
        <v>230000</v>
      </c>
    </row>
    <row r="231" spans="1:1" x14ac:dyDescent="0.35">
      <c r="A231">
        <v>231000</v>
      </c>
    </row>
    <row r="232" spans="1:1" x14ac:dyDescent="0.35">
      <c r="A232">
        <v>232000</v>
      </c>
    </row>
    <row r="233" spans="1:1" x14ac:dyDescent="0.35">
      <c r="A233">
        <v>233000</v>
      </c>
    </row>
    <row r="234" spans="1:1" x14ac:dyDescent="0.35">
      <c r="A234">
        <v>234000</v>
      </c>
    </row>
    <row r="235" spans="1:1" x14ac:dyDescent="0.35">
      <c r="A235">
        <v>235000</v>
      </c>
    </row>
    <row r="236" spans="1:1" x14ac:dyDescent="0.35">
      <c r="A236">
        <v>236000</v>
      </c>
    </row>
    <row r="237" spans="1:1" x14ac:dyDescent="0.35">
      <c r="A237">
        <v>237000</v>
      </c>
    </row>
    <row r="238" spans="1:1" x14ac:dyDescent="0.35">
      <c r="A238">
        <v>238000</v>
      </c>
    </row>
    <row r="239" spans="1:1" x14ac:dyDescent="0.35">
      <c r="A239">
        <v>239000</v>
      </c>
    </row>
    <row r="240" spans="1:1" x14ac:dyDescent="0.35">
      <c r="A240">
        <v>240000</v>
      </c>
    </row>
    <row r="241" spans="1:1" x14ac:dyDescent="0.35">
      <c r="A241">
        <v>241000</v>
      </c>
    </row>
    <row r="242" spans="1:1" x14ac:dyDescent="0.35">
      <c r="A242">
        <v>242000</v>
      </c>
    </row>
    <row r="243" spans="1:1" x14ac:dyDescent="0.35">
      <c r="A243">
        <v>243000</v>
      </c>
    </row>
    <row r="244" spans="1:1" x14ac:dyDescent="0.35">
      <c r="A244">
        <v>244000</v>
      </c>
    </row>
    <row r="245" spans="1:1" x14ac:dyDescent="0.35">
      <c r="A245">
        <v>245000</v>
      </c>
    </row>
    <row r="246" spans="1:1" x14ac:dyDescent="0.35">
      <c r="A246">
        <v>246000</v>
      </c>
    </row>
    <row r="247" spans="1:1" x14ac:dyDescent="0.35">
      <c r="A247">
        <v>247000</v>
      </c>
    </row>
    <row r="248" spans="1:1" x14ac:dyDescent="0.35">
      <c r="A248">
        <v>248000</v>
      </c>
    </row>
    <row r="249" spans="1:1" x14ac:dyDescent="0.35">
      <c r="A249">
        <v>249000</v>
      </c>
    </row>
    <row r="250" spans="1:1" x14ac:dyDescent="0.35">
      <c r="A250">
        <v>250000</v>
      </c>
    </row>
    <row r="251" spans="1:1" x14ac:dyDescent="0.35">
      <c r="A251">
        <v>251000</v>
      </c>
    </row>
    <row r="252" spans="1:1" x14ac:dyDescent="0.35">
      <c r="A252">
        <v>252000</v>
      </c>
    </row>
    <row r="253" spans="1:1" x14ac:dyDescent="0.35">
      <c r="A253">
        <v>253000</v>
      </c>
    </row>
    <row r="254" spans="1:1" x14ac:dyDescent="0.35">
      <c r="A254">
        <v>254000</v>
      </c>
    </row>
    <row r="255" spans="1:1" x14ac:dyDescent="0.35">
      <c r="A255">
        <v>255000</v>
      </c>
    </row>
    <row r="256" spans="1:1" x14ac:dyDescent="0.35">
      <c r="A256">
        <v>256000</v>
      </c>
    </row>
    <row r="257" spans="1:1" x14ac:dyDescent="0.35">
      <c r="A257">
        <v>257000</v>
      </c>
    </row>
    <row r="258" spans="1:1" x14ac:dyDescent="0.35">
      <c r="A258">
        <v>258000</v>
      </c>
    </row>
    <row r="259" spans="1:1" x14ac:dyDescent="0.35">
      <c r="A259">
        <v>259000</v>
      </c>
    </row>
    <row r="260" spans="1:1" x14ac:dyDescent="0.35">
      <c r="A260">
        <v>260000</v>
      </c>
    </row>
    <row r="261" spans="1:1" x14ac:dyDescent="0.35">
      <c r="A261">
        <v>261000</v>
      </c>
    </row>
    <row r="262" spans="1:1" x14ac:dyDescent="0.35">
      <c r="A262">
        <v>262000</v>
      </c>
    </row>
    <row r="263" spans="1:1" x14ac:dyDescent="0.35">
      <c r="A263">
        <v>263000</v>
      </c>
    </row>
    <row r="264" spans="1:1" x14ac:dyDescent="0.35">
      <c r="A264">
        <v>264000</v>
      </c>
    </row>
    <row r="265" spans="1:1" x14ac:dyDescent="0.35">
      <c r="A265">
        <v>265000</v>
      </c>
    </row>
    <row r="266" spans="1:1" x14ac:dyDescent="0.35">
      <c r="A266">
        <v>266000</v>
      </c>
    </row>
    <row r="267" spans="1:1" x14ac:dyDescent="0.35">
      <c r="A267">
        <v>267000</v>
      </c>
    </row>
    <row r="268" spans="1:1" x14ac:dyDescent="0.35">
      <c r="A268">
        <v>268000</v>
      </c>
    </row>
    <row r="269" spans="1:1" x14ac:dyDescent="0.35">
      <c r="A269">
        <v>269000</v>
      </c>
    </row>
    <row r="270" spans="1:1" x14ac:dyDescent="0.35">
      <c r="A270">
        <v>270000</v>
      </c>
    </row>
    <row r="271" spans="1:1" x14ac:dyDescent="0.35">
      <c r="A271">
        <v>271000</v>
      </c>
    </row>
    <row r="272" spans="1:1" x14ac:dyDescent="0.35">
      <c r="A272">
        <v>272000</v>
      </c>
    </row>
    <row r="273" spans="1:1" x14ac:dyDescent="0.35">
      <c r="A273">
        <v>273000</v>
      </c>
    </row>
    <row r="274" spans="1:1" x14ac:dyDescent="0.35">
      <c r="A274">
        <v>274000</v>
      </c>
    </row>
    <row r="275" spans="1:1" x14ac:dyDescent="0.35">
      <c r="A275">
        <v>275000</v>
      </c>
    </row>
    <row r="276" spans="1:1" x14ac:dyDescent="0.35">
      <c r="A276">
        <v>276000</v>
      </c>
    </row>
    <row r="277" spans="1:1" x14ac:dyDescent="0.35">
      <c r="A277">
        <v>277000</v>
      </c>
    </row>
    <row r="278" spans="1:1" x14ac:dyDescent="0.35">
      <c r="A278">
        <v>278000</v>
      </c>
    </row>
    <row r="279" spans="1:1" x14ac:dyDescent="0.35">
      <c r="A279">
        <v>279000</v>
      </c>
    </row>
    <row r="280" spans="1:1" x14ac:dyDescent="0.35">
      <c r="A280">
        <v>280000</v>
      </c>
    </row>
    <row r="281" spans="1:1" x14ac:dyDescent="0.35">
      <c r="A281">
        <v>281000</v>
      </c>
    </row>
    <row r="282" spans="1:1" x14ac:dyDescent="0.35">
      <c r="A282">
        <v>282000</v>
      </c>
    </row>
    <row r="283" spans="1:1" x14ac:dyDescent="0.35">
      <c r="A283">
        <v>283000</v>
      </c>
    </row>
    <row r="284" spans="1:1" x14ac:dyDescent="0.35">
      <c r="A284">
        <v>284000</v>
      </c>
    </row>
    <row r="285" spans="1:1" x14ac:dyDescent="0.35">
      <c r="A285">
        <v>285000</v>
      </c>
    </row>
    <row r="286" spans="1:1" x14ac:dyDescent="0.35">
      <c r="A286">
        <v>286000</v>
      </c>
    </row>
    <row r="287" spans="1:1" x14ac:dyDescent="0.35">
      <c r="A287">
        <v>287000</v>
      </c>
    </row>
    <row r="288" spans="1:1" x14ac:dyDescent="0.35">
      <c r="A288">
        <v>288000</v>
      </c>
    </row>
    <row r="289" spans="1:1" x14ac:dyDescent="0.35">
      <c r="A289">
        <v>289000</v>
      </c>
    </row>
    <row r="290" spans="1:1" x14ac:dyDescent="0.35">
      <c r="A290">
        <v>290000</v>
      </c>
    </row>
    <row r="291" spans="1:1" x14ac:dyDescent="0.35">
      <c r="A291">
        <v>291000</v>
      </c>
    </row>
    <row r="292" spans="1:1" x14ac:dyDescent="0.35">
      <c r="A292">
        <v>292000</v>
      </c>
    </row>
    <row r="293" spans="1:1" x14ac:dyDescent="0.35">
      <c r="A293">
        <v>293000</v>
      </c>
    </row>
    <row r="294" spans="1:1" x14ac:dyDescent="0.35">
      <c r="A294">
        <v>294000</v>
      </c>
    </row>
    <row r="295" spans="1:1" x14ac:dyDescent="0.35">
      <c r="A295">
        <v>295000</v>
      </c>
    </row>
    <row r="296" spans="1:1" x14ac:dyDescent="0.35">
      <c r="A296">
        <v>296000</v>
      </c>
    </row>
    <row r="297" spans="1:1" x14ac:dyDescent="0.35">
      <c r="A297">
        <v>297000</v>
      </c>
    </row>
    <row r="298" spans="1:1" x14ac:dyDescent="0.35">
      <c r="A298">
        <v>298000</v>
      </c>
    </row>
    <row r="299" spans="1:1" x14ac:dyDescent="0.35">
      <c r="A299">
        <v>299000</v>
      </c>
    </row>
    <row r="300" spans="1:1" x14ac:dyDescent="0.35">
      <c r="A300">
        <v>300000</v>
      </c>
    </row>
    <row r="301" spans="1:1" x14ac:dyDescent="0.35">
      <c r="A301">
        <v>301000</v>
      </c>
    </row>
    <row r="302" spans="1:1" x14ac:dyDescent="0.35">
      <c r="A302">
        <v>302000</v>
      </c>
    </row>
    <row r="303" spans="1:1" x14ac:dyDescent="0.35">
      <c r="A303">
        <v>303000</v>
      </c>
    </row>
    <row r="304" spans="1:1" x14ac:dyDescent="0.35">
      <c r="A304">
        <v>304000</v>
      </c>
    </row>
    <row r="305" spans="1:1" x14ac:dyDescent="0.35">
      <c r="A305">
        <v>305000</v>
      </c>
    </row>
    <row r="306" spans="1:1" x14ac:dyDescent="0.35">
      <c r="A306">
        <v>306000</v>
      </c>
    </row>
    <row r="307" spans="1:1" x14ac:dyDescent="0.35">
      <c r="A307">
        <v>307000</v>
      </c>
    </row>
    <row r="308" spans="1:1" x14ac:dyDescent="0.35">
      <c r="A308">
        <v>308000</v>
      </c>
    </row>
    <row r="309" spans="1:1" x14ac:dyDescent="0.35">
      <c r="A309">
        <v>309000</v>
      </c>
    </row>
    <row r="310" spans="1:1" x14ac:dyDescent="0.35">
      <c r="A310">
        <v>310000</v>
      </c>
    </row>
    <row r="311" spans="1:1" x14ac:dyDescent="0.35">
      <c r="A311">
        <v>311000</v>
      </c>
    </row>
    <row r="312" spans="1:1" x14ac:dyDescent="0.35">
      <c r="A312">
        <v>312000</v>
      </c>
    </row>
    <row r="313" spans="1:1" x14ac:dyDescent="0.35">
      <c r="A313">
        <v>313000</v>
      </c>
    </row>
    <row r="314" spans="1:1" x14ac:dyDescent="0.35">
      <c r="A314">
        <v>314000</v>
      </c>
    </row>
    <row r="315" spans="1:1" x14ac:dyDescent="0.35">
      <c r="A315">
        <v>315000</v>
      </c>
    </row>
    <row r="316" spans="1:1" x14ac:dyDescent="0.35">
      <c r="A316">
        <v>316000</v>
      </c>
    </row>
    <row r="317" spans="1:1" x14ac:dyDescent="0.35">
      <c r="A317">
        <v>317000</v>
      </c>
    </row>
    <row r="318" spans="1:1" x14ac:dyDescent="0.35">
      <c r="A318">
        <v>318000</v>
      </c>
    </row>
    <row r="319" spans="1:1" x14ac:dyDescent="0.35">
      <c r="A319">
        <v>319000</v>
      </c>
    </row>
    <row r="320" spans="1:1" x14ac:dyDescent="0.35">
      <c r="A320">
        <v>320000</v>
      </c>
    </row>
    <row r="321" spans="1:1" x14ac:dyDescent="0.35">
      <c r="A321">
        <v>321000</v>
      </c>
    </row>
    <row r="322" spans="1:1" x14ac:dyDescent="0.35">
      <c r="A322">
        <v>322000</v>
      </c>
    </row>
    <row r="323" spans="1:1" x14ac:dyDescent="0.35">
      <c r="A323">
        <v>323000</v>
      </c>
    </row>
    <row r="324" spans="1:1" x14ac:dyDescent="0.35">
      <c r="A324">
        <v>324000</v>
      </c>
    </row>
    <row r="325" spans="1:1" x14ac:dyDescent="0.35">
      <c r="A325">
        <v>325000</v>
      </c>
    </row>
    <row r="326" spans="1:1" x14ac:dyDescent="0.35">
      <c r="A326">
        <v>326000</v>
      </c>
    </row>
    <row r="327" spans="1:1" x14ac:dyDescent="0.35">
      <c r="A327">
        <v>327000</v>
      </c>
    </row>
    <row r="328" spans="1:1" x14ac:dyDescent="0.35">
      <c r="A328">
        <v>328000</v>
      </c>
    </row>
    <row r="329" spans="1:1" x14ac:dyDescent="0.35">
      <c r="A329">
        <v>329000</v>
      </c>
    </row>
    <row r="330" spans="1:1" x14ac:dyDescent="0.35">
      <c r="A330">
        <v>330000</v>
      </c>
    </row>
    <row r="331" spans="1:1" x14ac:dyDescent="0.35">
      <c r="A331">
        <v>331000</v>
      </c>
    </row>
    <row r="332" spans="1:1" x14ac:dyDescent="0.35">
      <c r="A332">
        <v>332000</v>
      </c>
    </row>
    <row r="333" spans="1:1" x14ac:dyDescent="0.35">
      <c r="A333">
        <v>333000</v>
      </c>
    </row>
    <row r="334" spans="1:1" x14ac:dyDescent="0.35">
      <c r="A334">
        <v>334000</v>
      </c>
    </row>
    <row r="335" spans="1:1" x14ac:dyDescent="0.35">
      <c r="A335">
        <v>335000</v>
      </c>
    </row>
    <row r="336" spans="1:1" x14ac:dyDescent="0.35">
      <c r="A336">
        <v>336000</v>
      </c>
    </row>
    <row r="337" spans="1:1" x14ac:dyDescent="0.35">
      <c r="A337">
        <v>337000</v>
      </c>
    </row>
    <row r="338" spans="1:1" x14ac:dyDescent="0.35">
      <c r="A338">
        <v>338000</v>
      </c>
    </row>
    <row r="339" spans="1:1" x14ac:dyDescent="0.35">
      <c r="A339">
        <v>339000</v>
      </c>
    </row>
    <row r="340" spans="1:1" x14ac:dyDescent="0.35">
      <c r="A340">
        <v>340000</v>
      </c>
    </row>
    <row r="341" spans="1:1" x14ac:dyDescent="0.35">
      <c r="A341">
        <v>341000</v>
      </c>
    </row>
    <row r="342" spans="1:1" x14ac:dyDescent="0.35">
      <c r="A342">
        <v>342000</v>
      </c>
    </row>
    <row r="343" spans="1:1" x14ac:dyDescent="0.35">
      <c r="A343">
        <v>343000</v>
      </c>
    </row>
    <row r="344" spans="1:1" x14ac:dyDescent="0.35">
      <c r="A344">
        <v>344000</v>
      </c>
    </row>
    <row r="345" spans="1:1" x14ac:dyDescent="0.35">
      <c r="A345">
        <v>345000</v>
      </c>
    </row>
    <row r="346" spans="1:1" x14ac:dyDescent="0.35">
      <c r="A346">
        <v>346000</v>
      </c>
    </row>
    <row r="347" spans="1:1" x14ac:dyDescent="0.35">
      <c r="A347">
        <v>347000</v>
      </c>
    </row>
    <row r="348" spans="1:1" x14ac:dyDescent="0.35">
      <c r="A348">
        <v>348000</v>
      </c>
    </row>
    <row r="349" spans="1:1" x14ac:dyDescent="0.35">
      <c r="A349">
        <v>349000</v>
      </c>
    </row>
    <row r="350" spans="1:1" x14ac:dyDescent="0.35">
      <c r="A350">
        <v>350000</v>
      </c>
    </row>
    <row r="351" spans="1:1" x14ac:dyDescent="0.35">
      <c r="A351">
        <v>351000</v>
      </c>
    </row>
    <row r="352" spans="1:1" x14ac:dyDescent="0.35">
      <c r="A352">
        <v>352000</v>
      </c>
    </row>
    <row r="353" spans="1:1" x14ac:dyDescent="0.35">
      <c r="A353">
        <v>353000</v>
      </c>
    </row>
    <row r="354" spans="1:1" x14ac:dyDescent="0.35">
      <c r="A354">
        <v>354000</v>
      </c>
    </row>
    <row r="355" spans="1:1" x14ac:dyDescent="0.35">
      <c r="A355">
        <v>355000</v>
      </c>
    </row>
    <row r="356" spans="1:1" x14ac:dyDescent="0.35">
      <c r="A356">
        <v>356000</v>
      </c>
    </row>
    <row r="357" spans="1:1" x14ac:dyDescent="0.35">
      <c r="A357">
        <v>357000</v>
      </c>
    </row>
    <row r="358" spans="1:1" x14ac:dyDescent="0.35">
      <c r="A358">
        <v>358000</v>
      </c>
    </row>
    <row r="359" spans="1:1" x14ac:dyDescent="0.35">
      <c r="A359">
        <v>359000</v>
      </c>
    </row>
    <row r="360" spans="1:1" x14ac:dyDescent="0.35">
      <c r="A360">
        <v>360000</v>
      </c>
    </row>
    <row r="361" spans="1:1" x14ac:dyDescent="0.35">
      <c r="A361">
        <v>361000</v>
      </c>
    </row>
    <row r="362" spans="1:1" x14ac:dyDescent="0.35">
      <c r="A362">
        <v>362000</v>
      </c>
    </row>
    <row r="363" spans="1:1" x14ac:dyDescent="0.35">
      <c r="A363">
        <v>363000</v>
      </c>
    </row>
    <row r="364" spans="1:1" x14ac:dyDescent="0.35">
      <c r="A364">
        <v>364000</v>
      </c>
    </row>
    <row r="365" spans="1:1" x14ac:dyDescent="0.35">
      <c r="A365">
        <v>365000</v>
      </c>
    </row>
    <row r="366" spans="1:1" x14ac:dyDescent="0.35">
      <c r="A366">
        <v>366000</v>
      </c>
    </row>
    <row r="367" spans="1:1" x14ac:dyDescent="0.35">
      <c r="A367">
        <v>367000</v>
      </c>
    </row>
    <row r="368" spans="1:1" x14ac:dyDescent="0.35">
      <c r="A368">
        <v>368000</v>
      </c>
    </row>
    <row r="369" spans="1:1" x14ac:dyDescent="0.35">
      <c r="A369">
        <v>369000</v>
      </c>
    </row>
    <row r="370" spans="1:1" x14ac:dyDescent="0.35">
      <c r="A370">
        <v>370000</v>
      </c>
    </row>
    <row r="371" spans="1:1" x14ac:dyDescent="0.35">
      <c r="A371">
        <v>371000</v>
      </c>
    </row>
    <row r="372" spans="1:1" x14ac:dyDescent="0.35">
      <c r="A372">
        <v>372000</v>
      </c>
    </row>
    <row r="373" spans="1:1" x14ac:dyDescent="0.35">
      <c r="A373">
        <v>373000</v>
      </c>
    </row>
    <row r="374" spans="1:1" x14ac:dyDescent="0.35">
      <c r="A374">
        <v>374000</v>
      </c>
    </row>
    <row r="375" spans="1:1" x14ac:dyDescent="0.35">
      <c r="A375">
        <v>375000</v>
      </c>
    </row>
    <row r="376" spans="1:1" x14ac:dyDescent="0.35">
      <c r="A376">
        <v>376000</v>
      </c>
    </row>
    <row r="377" spans="1:1" x14ac:dyDescent="0.35">
      <c r="A377">
        <v>377000</v>
      </c>
    </row>
    <row r="378" spans="1:1" x14ac:dyDescent="0.35">
      <c r="A378">
        <v>378000</v>
      </c>
    </row>
    <row r="379" spans="1:1" x14ac:dyDescent="0.35">
      <c r="A379">
        <v>379000</v>
      </c>
    </row>
    <row r="380" spans="1:1" x14ac:dyDescent="0.35">
      <c r="A380">
        <v>380000</v>
      </c>
    </row>
    <row r="381" spans="1:1" x14ac:dyDescent="0.35">
      <c r="A381">
        <v>381000</v>
      </c>
    </row>
    <row r="382" spans="1:1" x14ac:dyDescent="0.35">
      <c r="A382">
        <v>382000</v>
      </c>
    </row>
    <row r="383" spans="1:1" x14ac:dyDescent="0.35">
      <c r="A383">
        <v>383000</v>
      </c>
    </row>
    <row r="384" spans="1:1" x14ac:dyDescent="0.35">
      <c r="A384">
        <v>384000</v>
      </c>
    </row>
    <row r="385" spans="1:1" x14ac:dyDescent="0.35">
      <c r="A385">
        <v>385000</v>
      </c>
    </row>
    <row r="386" spans="1:1" x14ac:dyDescent="0.35">
      <c r="A386">
        <v>386000</v>
      </c>
    </row>
    <row r="387" spans="1:1" x14ac:dyDescent="0.35">
      <c r="A387">
        <v>387000</v>
      </c>
    </row>
    <row r="388" spans="1:1" x14ac:dyDescent="0.35">
      <c r="A388">
        <v>388000</v>
      </c>
    </row>
    <row r="389" spans="1:1" x14ac:dyDescent="0.35">
      <c r="A389">
        <v>389000</v>
      </c>
    </row>
    <row r="390" spans="1:1" x14ac:dyDescent="0.35">
      <c r="A390">
        <v>390000</v>
      </c>
    </row>
    <row r="391" spans="1:1" x14ac:dyDescent="0.35">
      <c r="A391">
        <v>391000</v>
      </c>
    </row>
    <row r="392" spans="1:1" x14ac:dyDescent="0.35">
      <c r="A392">
        <v>392000</v>
      </c>
    </row>
    <row r="393" spans="1:1" x14ac:dyDescent="0.35">
      <c r="A393">
        <v>393000</v>
      </c>
    </row>
    <row r="394" spans="1:1" x14ac:dyDescent="0.35">
      <c r="A394">
        <v>394000</v>
      </c>
    </row>
    <row r="395" spans="1:1" x14ac:dyDescent="0.35">
      <c r="A395">
        <v>395000</v>
      </c>
    </row>
    <row r="396" spans="1:1" x14ac:dyDescent="0.35">
      <c r="A396">
        <v>396000</v>
      </c>
    </row>
    <row r="397" spans="1:1" x14ac:dyDescent="0.35">
      <c r="A397">
        <v>397000</v>
      </c>
    </row>
    <row r="398" spans="1:1" x14ac:dyDescent="0.35">
      <c r="A398">
        <v>398000</v>
      </c>
    </row>
    <row r="399" spans="1:1" x14ac:dyDescent="0.35">
      <c r="A399">
        <v>399000</v>
      </c>
    </row>
    <row r="400" spans="1:1" x14ac:dyDescent="0.35">
      <c r="A400">
        <v>400000</v>
      </c>
    </row>
    <row r="401" spans="1:1" x14ac:dyDescent="0.35">
      <c r="A401">
        <v>401000</v>
      </c>
    </row>
    <row r="402" spans="1:1" x14ac:dyDescent="0.35">
      <c r="A402">
        <v>402000</v>
      </c>
    </row>
    <row r="403" spans="1:1" x14ac:dyDescent="0.35">
      <c r="A403">
        <v>403000</v>
      </c>
    </row>
    <row r="404" spans="1:1" x14ac:dyDescent="0.35">
      <c r="A404">
        <v>404000</v>
      </c>
    </row>
    <row r="405" spans="1:1" x14ac:dyDescent="0.35">
      <c r="A405">
        <v>405000</v>
      </c>
    </row>
    <row r="406" spans="1:1" x14ac:dyDescent="0.35">
      <c r="A406">
        <v>406000</v>
      </c>
    </row>
    <row r="407" spans="1:1" x14ac:dyDescent="0.35">
      <c r="A407">
        <v>407000</v>
      </c>
    </row>
    <row r="408" spans="1:1" x14ac:dyDescent="0.35">
      <c r="A408">
        <v>408000</v>
      </c>
    </row>
    <row r="409" spans="1:1" x14ac:dyDescent="0.3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M 10-2022</vt:lpstr>
      <vt:lpstr>M 11-2022</vt:lpstr>
      <vt:lpstr>M 02-2023</vt:lpstr>
      <vt:lpstr>M 03-2023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'M 02-2023'!Print_Area</vt:lpstr>
      <vt:lpstr>'M 03-2023'!Print_Area</vt:lpstr>
      <vt:lpstr>'M 10-2022'!Print_Area</vt:lpstr>
      <vt:lpstr>'M 11-2022'!Print_Area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2023-05-31T14:52:32Z</dcterms:modified>
</cp:coreProperties>
</file>