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6269F36C-31F3-4D86-9FD5-5AFDA3225150}" xr6:coauthVersionLast="47" xr6:coauthVersionMax="47" xr10:uidLastSave="{00000000-0000-0000-0000-000000000000}"/>
  <bookViews>
    <workbookView xWindow="-108" yWindow="-108" windowWidth="16608" windowHeight="8856" tabRatio="925" firstSheet="1" activeTab="1" xr2:uid="{00000000-000D-0000-FFFF-FFFF00000000}"/>
  </bookViews>
  <sheets>
    <sheet name="sample" sheetId="1" state="hidden" r:id="rId1"/>
    <sheet name="10-2021" sheetId="86" r:id="rId2"/>
    <sheet name="data (2)" sheetId="47" state="hidden" r:id="rId3"/>
    <sheet name="data (3)" sheetId="127" state="hidden" r:id="rId4"/>
    <sheet name="data" sheetId="2" state="hidden" r:id="rId5"/>
    <sheet name="data2" sheetId="3" state="hidden" r:id="rId6"/>
  </sheets>
  <externalReferences>
    <externalReference r:id="rId7"/>
  </externalReferences>
  <definedNames>
    <definedName name="_xlnm._FilterDatabase" localSheetId="1" hidden="1">'10-2021'!$I$31:$J$37</definedName>
    <definedName name="Datelist1">data!$I$3:$I$9</definedName>
    <definedName name="Datelist2">data!$J$3:$J$8</definedName>
    <definedName name="Datelist3">data!$K$3:$K$8</definedName>
    <definedName name="Datelist4">data!$L$3:$L$8</definedName>
    <definedName name="Datlist1">data!$I$3:$I$8</definedName>
    <definedName name="dddd">data!$L$2:$L$8</definedName>
    <definedName name="Lec">data!$B$2:$B$10</definedName>
    <definedName name="Lecc">data!$C$1:$C$10</definedName>
    <definedName name="lecTheory" localSheetId="5">data!$B$1:$B$10</definedName>
    <definedName name="list1">data!$I$2:$I$8</definedName>
    <definedName name="list2">data!$J$2:$J$8</definedName>
    <definedName name="list3">data!$K$2:$K$8</definedName>
    <definedName name="list4">data!$L$2:$L$8</definedName>
    <definedName name="_xlnm.Print_Area" localSheetId="1">'10-2021'!$A$1:$K$79</definedName>
    <definedName name="_xlnm.Print_Area" localSheetId="0">sample!$A$1:$K$54</definedName>
    <definedName name="theory">data!$C$2:$C$9</definedName>
    <definedName name="اااا">'data (2)'!$C$2:$C$9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86" l="1"/>
  <c r="K36" i="86"/>
  <c r="K35" i="86"/>
  <c r="K34" i="86"/>
  <c r="K33" i="86"/>
  <c r="K32" i="86"/>
  <c r="K31" i="86"/>
  <c r="E37" i="86"/>
  <c r="E36" i="86"/>
  <c r="E35" i="86"/>
  <c r="E34" i="86"/>
  <c r="E33" i="86"/>
  <c r="E32" i="86"/>
  <c r="E31" i="86"/>
  <c r="K22" i="86"/>
  <c r="K25" i="86"/>
  <c r="K24" i="86"/>
  <c r="K23" i="86"/>
  <c r="K21" i="86"/>
  <c r="K20" i="86"/>
  <c r="K19" i="86"/>
  <c r="E20" i="86"/>
  <c r="E26" i="86"/>
  <c r="E25" i="86"/>
  <c r="E24" i="86"/>
  <c r="E23" i="86"/>
  <c r="E22" i="86"/>
  <c r="E21" i="86"/>
  <c r="E19" i="86"/>
  <c r="D62" i="86" l="1"/>
  <c r="A62" i="86"/>
  <c r="I53" i="86"/>
  <c r="E76" i="86" s="1"/>
  <c r="G78" i="86" s="1"/>
  <c r="G74" i="86"/>
  <c r="E74" i="86"/>
  <c r="E72" i="86"/>
  <c r="E71" i="86"/>
  <c r="F70" i="86"/>
  <c r="L8" i="127"/>
  <c r="K8" i="127"/>
  <c r="J8" i="127"/>
  <c r="I8" i="127"/>
  <c r="L7" i="127"/>
  <c r="K7" i="127"/>
  <c r="J7" i="127"/>
  <c r="I7" i="127"/>
  <c r="L6" i="127"/>
  <c r="K6" i="127"/>
  <c r="J6" i="127"/>
  <c r="I6" i="127"/>
  <c r="L5" i="127"/>
  <c r="K5" i="127"/>
  <c r="J5" i="127"/>
  <c r="I5" i="127"/>
  <c r="L4" i="127"/>
  <c r="K4" i="127"/>
  <c r="J4" i="127"/>
  <c r="I4" i="127"/>
  <c r="L3" i="127"/>
  <c r="K3" i="127"/>
  <c r="J3" i="127"/>
  <c r="I3" i="127"/>
  <c r="K39" i="86"/>
  <c r="I39" i="86"/>
  <c r="E39" i="86"/>
  <c r="C39" i="86"/>
  <c r="K38" i="86"/>
  <c r="E38" i="86"/>
  <c r="K27" i="86"/>
  <c r="I27" i="86"/>
  <c r="E27" i="86"/>
  <c r="C27" i="86"/>
  <c r="K26" i="86"/>
  <c r="B20" i="86"/>
  <c r="B21" i="86" s="1"/>
  <c r="B22" i="86" s="1"/>
  <c r="B23" i="86" s="1"/>
  <c r="B24" i="86" s="1"/>
  <c r="H19" i="86" s="1"/>
  <c r="H20" i="86" s="1"/>
  <c r="H21" i="86" s="1"/>
  <c r="H22" i="86" s="1"/>
  <c r="H23" i="86" s="1"/>
  <c r="H24" i="86" s="1"/>
  <c r="B31" i="86" s="1"/>
  <c r="B32" i="86" s="1"/>
  <c r="B33" i="86" s="1"/>
  <c r="B34" i="86" s="1"/>
  <c r="B35" i="86" s="1"/>
  <c r="B36" i="86" s="1"/>
  <c r="H31" i="86" s="1"/>
  <c r="H32" i="86" s="1"/>
  <c r="H33" i="86" s="1"/>
  <c r="H34" i="86" s="1"/>
  <c r="H35" i="86" s="1"/>
  <c r="H36" i="86" s="1"/>
  <c r="I3" i="86"/>
  <c r="I5" i="86" s="1"/>
  <c r="E75" i="86" s="1"/>
  <c r="G70" i="86"/>
  <c r="G2" i="86"/>
  <c r="H70" i="86" s="1"/>
  <c r="I3" i="47"/>
  <c r="I4" i="47"/>
  <c r="I5" i="47"/>
  <c r="I6" i="47"/>
  <c r="A51" i="1"/>
  <c r="I42" i="1"/>
  <c r="I7" i="47"/>
  <c r="E27" i="1"/>
  <c r="K39" i="1"/>
  <c r="E39" i="1"/>
  <c r="K27" i="1"/>
  <c r="I3" i="1"/>
  <c r="I5" i="1" s="1"/>
  <c r="I8" i="47"/>
  <c r="B20" i="1"/>
  <c r="B21" i="1" s="1"/>
  <c r="J3" i="47"/>
  <c r="K20" i="1"/>
  <c r="I39" i="1"/>
  <c r="C39" i="1"/>
  <c r="I27" i="1"/>
  <c r="C27" i="1"/>
  <c r="J4" i="47"/>
  <c r="K31" i="1"/>
  <c r="E31" i="1"/>
  <c r="K19" i="1"/>
  <c r="E19" i="1"/>
  <c r="I3" i="2"/>
  <c r="J5" i="47"/>
  <c r="E26" i="1"/>
  <c r="E25" i="1"/>
  <c r="E24" i="1"/>
  <c r="E23" i="1"/>
  <c r="E22" i="1"/>
  <c r="E21" i="1"/>
  <c r="E20" i="1"/>
  <c r="K25" i="1"/>
  <c r="K26" i="1"/>
  <c r="K24" i="1"/>
  <c r="K23" i="1"/>
  <c r="K22" i="1"/>
  <c r="K21" i="1"/>
  <c r="E38" i="1"/>
  <c r="E37" i="1"/>
  <c r="E36" i="1"/>
  <c r="E35" i="1"/>
  <c r="E34" i="1"/>
  <c r="E33" i="1"/>
  <c r="E32" i="1"/>
  <c r="K38" i="1"/>
  <c r="K37" i="1"/>
  <c r="K36" i="1"/>
  <c r="K35" i="1"/>
  <c r="K34" i="1"/>
  <c r="K33" i="1"/>
  <c r="K32" i="1"/>
  <c r="J6" i="47"/>
  <c r="J7" i="47"/>
  <c r="J8" i="47"/>
  <c r="K3" i="47"/>
  <c r="K4" i="47"/>
  <c r="K5" i="47"/>
  <c r="K6" i="47"/>
  <c r="K7" i="47"/>
  <c r="K8" i="47"/>
  <c r="L3" i="47"/>
  <c r="L4" i="47"/>
  <c r="L5" i="47"/>
  <c r="L6" i="47"/>
  <c r="L7" i="47"/>
  <c r="L8" i="47"/>
  <c r="A42" i="1" l="1"/>
  <c r="I43" i="1"/>
  <c r="G41" i="1"/>
  <c r="A41" i="1"/>
  <c r="I54" i="86"/>
  <c r="J78" i="86" s="1"/>
  <c r="A53" i="86"/>
  <c r="A52" i="86"/>
  <c r="G52" i="86"/>
  <c r="I78" i="86"/>
  <c r="E77" i="86"/>
  <c r="I4" i="2"/>
  <c r="I5" i="2"/>
  <c r="B22" i="1"/>
  <c r="I6" i="2" l="1"/>
  <c r="B23" i="1"/>
  <c r="B24" i="1" l="1"/>
  <c r="I7" i="2"/>
  <c r="H19" i="1" l="1"/>
  <c r="I8" i="2"/>
  <c r="H20" i="1" l="1"/>
  <c r="J3" i="2"/>
  <c r="H21" i="1" l="1"/>
  <c r="J4" i="2"/>
  <c r="H22" i="1" l="1"/>
  <c r="J5" i="2"/>
  <c r="J6" i="2" l="1"/>
  <c r="H23" i="1"/>
  <c r="H24" i="1" l="1"/>
  <c r="J7" i="2"/>
  <c r="J8" i="2" l="1"/>
  <c r="B31" i="1"/>
  <c r="B32" i="1" l="1"/>
  <c r="K3" i="2"/>
  <c r="K4" i="2" l="1"/>
  <c r="B33" i="1"/>
  <c r="B34" i="1" l="1"/>
  <c r="K5" i="2"/>
  <c r="K6" i="2" l="1"/>
  <c r="B35" i="1"/>
  <c r="B36" i="1" l="1"/>
  <c r="K7" i="2"/>
  <c r="K8" i="2" l="1"/>
  <c r="H31" i="1"/>
  <c r="L3" i="2" l="1"/>
  <c r="H32" i="1"/>
  <c r="L4" i="2" l="1"/>
  <c r="H33" i="1"/>
  <c r="L5" i="2" l="1"/>
  <c r="H34" i="1"/>
  <c r="H35" i="1" l="1"/>
  <c r="L6" i="2"/>
  <c r="L7" i="2" l="1"/>
  <c r="H36" i="1"/>
  <c r="L8" i="2" s="1"/>
</calcChain>
</file>

<file path=xl/sharedStrings.xml><?xml version="1.0" encoding="utf-8"?>
<sst xmlns="http://schemas.openxmlformats.org/spreadsheetml/2006/main" count="256" uniqueCount="87">
  <si>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</si>
  <si>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</si>
  <si>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</si>
  <si>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</si>
  <si>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</si>
  <si>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</si>
  <si>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</si>
  <si>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</si>
  <si>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</si>
  <si>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</si>
  <si>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</si>
  <si>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</si>
  <si>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</si>
  <si>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</si>
  <si>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</si>
  <si>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</si>
  <si>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</si>
  <si>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</si>
  <si>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</si>
  <si>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</si>
  <si>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</si>
  <si>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</si>
  <si>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</si>
  <si>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</si>
  <si>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</si>
  <si>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</si>
  <si>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</si>
  <si>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</si>
  <si>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</si>
  <si>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</si>
  <si>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</si>
  <si>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</si>
  <si>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</si>
  <si>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</si>
  <si>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</si>
  <si>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</si>
  <si>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</si>
  <si>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</si>
  <si>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طارق احمد ابراهیم</t>
  </si>
  <si>
    <t>ب.وردبينى</t>
  </si>
  <si>
    <t>مامۆستای بابەت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</si>
  <si>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</si>
  <si>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</si>
  <si>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</si>
  <si>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</si>
  <si>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</si>
  <si>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</si>
  <si>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</si>
  <si>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</si>
  <si>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</si>
  <si>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بکالۆریۆس</t>
  </si>
  <si>
    <t>1.5 - 2.5</t>
  </si>
  <si>
    <t>2.5 - 3.5</t>
  </si>
  <si>
    <t>3.5 - 4.5</t>
  </si>
  <si>
    <t>4.5 - 5.5</t>
  </si>
  <si>
    <t xml:space="preserve">بەشی  :   فیزیا </t>
  </si>
  <si>
    <t>دينار</t>
  </si>
  <si>
    <t>نرخی کاتژمێرێك</t>
  </si>
  <si>
    <t>چنار نامق حمد</t>
  </si>
  <si>
    <t>ب. ژمێريارى</t>
  </si>
  <si>
    <t xml:space="preserve"> سه‌رۆكى به‌ش</t>
  </si>
  <si>
    <t>name</t>
  </si>
  <si>
    <t>ڕۆژه‌كان</t>
  </si>
  <si>
    <t>كؤليَذى زانست</t>
  </si>
  <si>
    <t>بةشى فيزيا</t>
  </si>
  <si>
    <t xml:space="preserve">ثوختةى وانةى زيَدةكى - بؤ مانطى             </t>
  </si>
  <si>
    <t>ناوى مامؤستا</t>
  </si>
  <si>
    <t>نازناوى زانستى</t>
  </si>
  <si>
    <t>ثلةى كارطيَرِى ثيَسثيّردراو</t>
  </si>
  <si>
    <t>كةمبونةوة لةطةلَ هيَماو هؤيةكانى كةمبونةوة</t>
  </si>
  <si>
    <t>بةشةوانة</t>
  </si>
  <si>
    <t>كريَى يةك كاتذميَر</t>
  </si>
  <si>
    <t>ذمارةى كاتذميَرةكانى مانطانة</t>
  </si>
  <si>
    <t>كريَي يةك كاتذميَر*ذمارةى كاتذميَرةكانى مانطانة=كؤى طشتى كريَى شايستة</t>
  </si>
  <si>
    <t xml:space="preserve">تيَبينى </t>
  </si>
  <si>
    <t>*</t>
  </si>
  <si>
    <t>دینار</t>
  </si>
  <si>
    <t>کاتژمێر</t>
  </si>
  <si>
    <t xml:space="preserve"> د.محمد عيسى حسين حسن </t>
  </si>
  <si>
    <t>سالى: 2021</t>
  </si>
  <si>
    <t>Electrical Meas.(G+C)</t>
  </si>
  <si>
    <t>Electrical Meas.(M)</t>
  </si>
  <si>
    <t>Electric. Meas.Lab G1</t>
  </si>
  <si>
    <t>Electric. Meas.Lab G2</t>
  </si>
  <si>
    <t>Electric. Meas.Lab C1</t>
  </si>
  <si>
    <t>Electric. Meas.Lab C2</t>
  </si>
  <si>
    <t>خدر حمدامين حسين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</si>
</sst>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0.0"/>
    <numFmt numFmtId="166" formatCode="[$-10484]dd/mm/yyyy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SimSun"/>
    </font>
    <font>
      <sz val="11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sz val="16"/>
      <color theme="1"/>
      <name val="Ali_K_Samik"/>
      <charset val="178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Ali_K_Samik"/>
      <charset val="178"/>
    </font>
    <font>
      <sz val="8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0" fillId="0" borderId="0" xfId="0" applyProtection="1">
      <protection hidden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readingOrder="2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4" fontId="6" fillId="2" borderId="25" xfId="0" applyNumberFormat="1" applyFont="1" applyFill="1" applyBorder="1" applyAlignment="1" applyProtection="1">
      <alignment horizontal="center" vertical="center"/>
      <protection locked="0"/>
    </xf>
    <xf numFmtId="164" fontId="16" fillId="0" borderId="1" xfId="0" applyNumberFormat="1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horizontal="center" vertical="center" readingOrder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readingOrder="1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0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5</xdr:col>
      <xdr:colOff>497414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338666</xdr:colOff>
      <xdr:row>0</xdr:row>
      <xdr:rowOff>0</xdr:rowOff>
    </xdr:from>
    <xdr:to>
      <xdr:col>6</xdr:col>
      <xdr:colOff>97364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965626" y="0"/>
          <a:ext cx="867408" cy="8280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ARAH/Downloads/1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"/>
      <sheetName val="11-2021"/>
      <sheetName val="data (2)"/>
      <sheetName val="data (3)"/>
      <sheetName val="data"/>
      <sheetName val="data2"/>
    </sheetNames>
    <sheetDataSet>
      <sheetData sheetId="0">
        <row r="19">
          <cell r="B19">
            <v>44499</v>
          </cell>
        </row>
      </sheetData>
      <sheetData sheetId="1"/>
      <sheetData sheetId="2">
        <row r="4">
          <cell r="B4">
            <v>3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 t="str">
            <v>پشوو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52"/>
  <sheetViews>
    <sheetView rightToLeft="1" view="pageBreakPreview" zoomScaleNormal="100" zoomScaleSheetLayoutView="100" workbookViewId="0">
      <selection activeCell="J20" sqref="J20"/>
    </sheetView>
  </sheetViews>
  <sheetFormatPr defaultColWidth="6.44140625" defaultRowHeight="15.6" x14ac:dyDescent="0.3"/>
  <cols>
    <col min="1" max="11" width="10.33203125" style="42" customWidth="1"/>
    <col min="12" max="16384" width="6.44140625" style="1"/>
  </cols>
  <sheetData>
    <row r="1" spans="1:30" ht="14.25" customHeight="1" x14ac:dyDescent="0.3">
      <c r="A1" s="97" t="s">
        <v>0</v>
      </c>
      <c r="B1" s="97"/>
      <c r="C1" s="97"/>
      <c r="D1" s="29"/>
      <c r="E1" s="29"/>
      <c r="F1" s="29"/>
      <c r="G1" s="29"/>
      <c r="H1" s="100" t="s">
        <v>2</v>
      </c>
      <c r="I1" s="100"/>
      <c r="J1" s="100"/>
      <c r="K1" s="100"/>
    </row>
    <row r="2" spans="1:30" ht="14.25" customHeight="1" x14ac:dyDescent="0.3">
      <c r="A2" s="97" t="s">
        <v>1</v>
      </c>
      <c r="B2" s="97"/>
      <c r="C2" s="29"/>
      <c r="D2" s="29"/>
      <c r="E2" s="29"/>
      <c r="F2" s="29"/>
      <c r="G2" s="84" t="s">
        <v>79</v>
      </c>
      <c r="H2" s="84"/>
      <c r="I2" s="29" t="s">
        <v>20</v>
      </c>
      <c r="J2" s="29">
        <v>10</v>
      </c>
    </row>
    <row r="3" spans="1:30" ht="14.25" customHeight="1" x14ac:dyDescent="0.3">
      <c r="A3" s="97" t="s">
        <v>55</v>
      </c>
      <c r="B3" s="97"/>
      <c r="C3" s="29"/>
      <c r="D3" s="29"/>
      <c r="E3" s="29"/>
      <c r="F3" s="29"/>
      <c r="G3" s="84" t="s">
        <v>3</v>
      </c>
      <c r="H3" s="84"/>
      <c r="I3" s="29">
        <f>IF(C5=data!A3,12,IF(C5=data!A4,10,IF(C5=data!A5,8,IF(C5=data!A2,14,IF(C5=data!A1,16,6)))))</f>
        <v>8</v>
      </c>
    </row>
    <row r="4" spans="1:30" ht="14.25" customHeight="1" x14ac:dyDescent="0.3">
      <c r="A4" s="90" t="s">
        <v>33</v>
      </c>
      <c r="B4" s="90"/>
      <c r="C4" s="97" t="s">
        <v>61</v>
      </c>
      <c r="D4" s="97"/>
      <c r="E4" s="29"/>
      <c r="F4" s="29"/>
      <c r="G4" s="84" t="s">
        <v>4</v>
      </c>
      <c r="H4" s="84"/>
      <c r="I4" s="29">
        <v>0</v>
      </c>
      <c r="J4" s="103"/>
      <c r="K4" s="103"/>
    </row>
    <row r="5" spans="1:30" ht="16.5" customHeight="1" thickBot="1" x14ac:dyDescent="0.35">
      <c r="A5" s="91" t="s">
        <v>34</v>
      </c>
      <c r="B5" s="91"/>
      <c r="C5" s="98" t="s">
        <v>31</v>
      </c>
      <c r="D5" s="98"/>
      <c r="E5" s="29"/>
      <c r="F5" s="29"/>
      <c r="G5" s="101" t="s">
        <v>5</v>
      </c>
      <c r="H5" s="101"/>
      <c r="I5" s="29">
        <f>IF(I3-I4&gt;=0, I3-I4,0)</f>
        <v>8</v>
      </c>
      <c r="N5" s="102"/>
      <c r="O5" s="102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ht="16.8" thickTop="1" thickBot="1" x14ac:dyDescent="0.35">
      <c r="A6" s="109" t="s">
        <v>62</v>
      </c>
      <c r="B6" s="110"/>
      <c r="C6" s="34" t="s">
        <v>21</v>
      </c>
      <c r="D6" s="34" t="s">
        <v>22</v>
      </c>
      <c r="E6" s="34" t="s">
        <v>23</v>
      </c>
      <c r="F6" s="34" t="s">
        <v>24</v>
      </c>
      <c r="G6" s="34" t="s">
        <v>25</v>
      </c>
      <c r="H6" s="34" t="s">
        <v>51</v>
      </c>
      <c r="I6" s="34" t="s">
        <v>52</v>
      </c>
      <c r="J6" s="34" t="s">
        <v>53</v>
      </c>
      <c r="K6" s="34" t="s">
        <v>54</v>
      </c>
      <c r="N6" s="99"/>
      <c r="O6" s="99"/>
      <c r="P6" s="99"/>
      <c r="Q6" s="99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16.2" thickTop="1" x14ac:dyDescent="0.3">
      <c r="A7" s="111" t="s">
        <v>47</v>
      </c>
      <c r="B7" s="112"/>
      <c r="C7" s="33"/>
      <c r="D7" s="33"/>
      <c r="E7" s="33"/>
      <c r="F7" s="33"/>
      <c r="G7" s="33"/>
      <c r="H7" s="33"/>
      <c r="I7" s="33"/>
      <c r="J7" s="33"/>
      <c r="K7" s="33"/>
      <c r="N7" s="14"/>
      <c r="O7" s="14"/>
      <c r="P7" s="14"/>
      <c r="Q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3">
      <c r="A8" s="105" t="s">
        <v>6</v>
      </c>
      <c r="B8" s="106"/>
      <c r="C8" s="30"/>
      <c r="D8" s="30"/>
      <c r="E8" s="30"/>
      <c r="F8" s="30"/>
      <c r="G8" s="30"/>
      <c r="H8" s="30"/>
      <c r="I8" s="30"/>
      <c r="J8" s="30"/>
      <c r="K8" s="30"/>
      <c r="N8" s="99"/>
      <c r="O8" s="99"/>
      <c r="P8" s="99"/>
      <c r="Q8" s="99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x14ac:dyDescent="0.3">
      <c r="A9" s="105" t="s">
        <v>7</v>
      </c>
      <c r="B9" s="106"/>
      <c r="C9" s="30"/>
      <c r="D9" s="30"/>
      <c r="E9" s="30"/>
      <c r="F9" s="30"/>
      <c r="G9" s="30"/>
      <c r="H9" s="30"/>
      <c r="I9" s="30"/>
      <c r="J9" s="30"/>
      <c r="K9" s="30"/>
      <c r="N9" s="99"/>
      <c r="O9" s="99"/>
      <c r="P9" s="99"/>
      <c r="Q9" s="99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x14ac:dyDescent="0.3">
      <c r="A10" s="105" t="s">
        <v>8</v>
      </c>
      <c r="B10" s="106"/>
      <c r="C10" s="30"/>
      <c r="D10" s="30"/>
      <c r="E10" s="30"/>
      <c r="F10" s="30"/>
      <c r="G10" s="30"/>
      <c r="H10" s="30"/>
      <c r="I10" s="30"/>
      <c r="J10" s="30"/>
      <c r="K10" s="30"/>
      <c r="N10" s="99"/>
      <c r="O10" s="99"/>
      <c r="P10" s="99"/>
      <c r="Q10" s="99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1" spans="1:30" x14ac:dyDescent="0.3">
      <c r="A11" s="105" t="s">
        <v>9</v>
      </c>
      <c r="B11" s="106"/>
      <c r="C11" s="30"/>
      <c r="D11" s="30"/>
      <c r="E11" s="30"/>
      <c r="F11" s="30"/>
      <c r="G11" s="30"/>
      <c r="H11" s="30"/>
      <c r="I11" s="30"/>
      <c r="J11" s="30"/>
      <c r="K11" s="30"/>
    </row>
    <row r="12" spans="1:30" x14ac:dyDescent="0.3">
      <c r="A12" s="105" t="s">
        <v>10</v>
      </c>
      <c r="B12" s="106"/>
      <c r="C12" s="30"/>
      <c r="D12" s="30"/>
      <c r="E12" s="30"/>
      <c r="F12" s="30"/>
      <c r="G12" s="30"/>
      <c r="H12" s="30"/>
      <c r="I12" s="30"/>
      <c r="J12" s="30"/>
      <c r="K12" s="30"/>
    </row>
    <row r="13" spans="1:30" ht="5.25" customHeight="1" thickBot="1" x14ac:dyDescent="0.35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6.8" thickTop="1" thickBot="1" x14ac:dyDescent="0.35">
      <c r="A14" s="107" t="s">
        <v>42</v>
      </c>
      <c r="B14" s="107"/>
      <c r="C14" s="43" t="s">
        <v>43</v>
      </c>
      <c r="D14" s="108"/>
      <c r="E14" s="108"/>
      <c r="F14" s="108"/>
      <c r="G14" s="108"/>
      <c r="H14" s="108"/>
      <c r="I14" s="108"/>
      <c r="J14" s="108"/>
      <c r="K14" s="108"/>
    </row>
    <row r="15" spans="1:30" ht="16.8" thickTop="1" thickBot="1" x14ac:dyDescent="0.35">
      <c r="A15" s="107"/>
      <c r="B15" s="107"/>
      <c r="C15" s="43" t="s">
        <v>44</v>
      </c>
      <c r="D15" s="108"/>
      <c r="E15" s="108"/>
      <c r="F15" s="108"/>
      <c r="G15" s="108"/>
      <c r="H15" s="108"/>
      <c r="I15" s="108"/>
      <c r="J15" s="108"/>
      <c r="K15" s="108"/>
    </row>
    <row r="16" spans="1:30" ht="6" customHeight="1" thickTop="1" thickBot="1" x14ac:dyDescent="0.3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6.8" thickTop="1" thickBot="1" x14ac:dyDescent="0.35">
      <c r="A17" s="94" t="s">
        <v>11</v>
      </c>
      <c r="B17" s="95"/>
      <c r="C17" s="95"/>
      <c r="D17" s="95"/>
      <c r="E17" s="96"/>
      <c r="F17" s="35"/>
      <c r="G17" s="94" t="s">
        <v>12</v>
      </c>
      <c r="H17" s="95"/>
      <c r="I17" s="95"/>
      <c r="J17" s="95"/>
      <c r="K17" s="96"/>
    </row>
    <row r="18" spans="1:19" ht="31.2" thickTop="1" x14ac:dyDescent="0.3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x14ac:dyDescent="0.3">
      <c r="A19" s="5" t="s">
        <v>46</v>
      </c>
      <c r="B19" s="18">
        <v>44471</v>
      </c>
      <c r="C19" s="23"/>
      <c r="D19" s="22"/>
      <c r="E19" s="15" t="str">
        <f>IF(C19=data!B10,"",IF((C19+D19)&lt;&gt;0,(C19+D19), ""))</f>
        <v/>
      </c>
      <c r="F19" s="35"/>
      <c r="G19" s="5" t="s">
        <v>46</v>
      </c>
      <c r="H19" s="18">
        <f>B24+2</f>
        <v>44478</v>
      </c>
      <c r="I19" s="23"/>
      <c r="J19" s="22"/>
      <c r="K19" s="15" t="str">
        <f>IF(I19=data!B10,"",IF((I19+J19)&lt;&gt;0,(I19+J19), ""))</f>
        <v/>
      </c>
      <c r="S19" s="12"/>
    </row>
    <row r="20" spans="1:19" ht="14.25" customHeight="1" x14ac:dyDescent="0.3">
      <c r="A20" s="5" t="s">
        <v>6</v>
      </c>
      <c r="B20" s="18">
        <f t="shared" ref="B20:B23" si="0">B19+1</f>
        <v>44472</v>
      </c>
      <c r="C20" s="16"/>
      <c r="D20" s="17"/>
      <c r="E20" s="15" t="str">
        <f>IF(C20=data!B10,"",IF((C20+D20)&lt;&gt;0,(C20+D20), ""))</f>
        <v/>
      </c>
      <c r="F20" s="35"/>
      <c r="G20" s="5" t="s">
        <v>6</v>
      </c>
      <c r="H20" s="18">
        <f>H19+1</f>
        <v>44479</v>
      </c>
      <c r="I20" s="16"/>
      <c r="J20" s="17"/>
      <c r="K20" s="15" t="str">
        <f>IF(I20=data!B10,"",IF((I20+J20)&lt;&gt;0,(I20+J20), ""))</f>
        <v/>
      </c>
    </row>
    <row r="21" spans="1:19" ht="14.25" customHeight="1" x14ac:dyDescent="0.3">
      <c r="A21" s="5" t="s">
        <v>7</v>
      </c>
      <c r="B21" s="18">
        <f>B20+1</f>
        <v>44473</v>
      </c>
      <c r="C21" s="16"/>
      <c r="D21" s="17"/>
      <c r="E21" s="15" t="str">
        <f>IF(C21=data!B10,"",IF((C21+D21)&lt;&gt;0,(C21+D21), ""))</f>
        <v/>
      </c>
      <c r="F21" s="35"/>
      <c r="G21" s="5" t="s">
        <v>7</v>
      </c>
      <c r="H21" s="18">
        <f>H20+1</f>
        <v>44480</v>
      </c>
      <c r="I21" s="16"/>
      <c r="J21" s="17"/>
      <c r="K21" s="15" t="str">
        <f>IF(I21=data!B10,"",IF((I21+J21)&lt;&gt;0,(I21+J21), ""))</f>
        <v/>
      </c>
    </row>
    <row r="22" spans="1:19" ht="14.25" customHeight="1" x14ac:dyDescent="0.3">
      <c r="A22" s="5" t="s">
        <v>8</v>
      </c>
      <c r="B22" s="18">
        <f t="shared" si="0"/>
        <v>44474</v>
      </c>
      <c r="C22" s="16"/>
      <c r="D22" s="17"/>
      <c r="E22" s="15" t="str">
        <f>IF(C22=data!B10,"",IF((C22+D22)&lt;&gt;0,(C22+D22), ""))</f>
        <v/>
      </c>
      <c r="F22" s="35"/>
      <c r="G22" s="5" t="s">
        <v>8</v>
      </c>
      <c r="H22" s="18">
        <f t="shared" ref="H22:H24" si="1">H21+1</f>
        <v>44481</v>
      </c>
      <c r="I22" s="16"/>
      <c r="J22" s="17"/>
      <c r="K22" s="15" t="str">
        <f>IF(I22=data!B10,"",IF((I22+J22)&lt;&gt;0,(I22+J22), ""))</f>
        <v/>
      </c>
    </row>
    <row r="23" spans="1:19" ht="14.25" customHeight="1" x14ac:dyDescent="0.3">
      <c r="A23" s="5" t="s">
        <v>9</v>
      </c>
      <c r="B23" s="18">
        <f t="shared" si="0"/>
        <v>44475</v>
      </c>
      <c r="C23" s="16"/>
      <c r="D23" s="17"/>
      <c r="E23" s="15" t="str">
        <f>IF(C23=data!B10,"",IF((C23+D23)&lt;&gt;0,(C23+D23), ""))</f>
        <v/>
      </c>
      <c r="F23" s="35"/>
      <c r="G23" s="5" t="s">
        <v>9</v>
      </c>
      <c r="H23" s="18">
        <f t="shared" si="1"/>
        <v>44482</v>
      </c>
      <c r="I23" s="16"/>
      <c r="J23" s="17"/>
      <c r="K23" s="15" t="str">
        <f>IF(I23=data!B10,"",IF((I23+J23)&lt;&gt;0,(I23+J23), ""))</f>
        <v/>
      </c>
    </row>
    <row r="24" spans="1:19" ht="14.25" customHeight="1" x14ac:dyDescent="0.3">
      <c r="A24" s="5" t="s">
        <v>10</v>
      </c>
      <c r="B24" s="18">
        <f>B23+1</f>
        <v>44476</v>
      </c>
      <c r="C24" s="16"/>
      <c r="D24" s="17"/>
      <c r="E24" s="15" t="str">
        <f>IF(C24=data!B10,"",IF((C24+D24)&lt;&gt;0,(C24+D24), ""))</f>
        <v/>
      </c>
      <c r="F24" s="35"/>
      <c r="G24" s="5" t="s">
        <v>10</v>
      </c>
      <c r="H24" s="18">
        <f t="shared" si="1"/>
        <v>44483</v>
      </c>
      <c r="I24" s="16"/>
      <c r="J24" s="17"/>
      <c r="K24" s="15" t="str">
        <f>IF(I24=data!B10,"",IF((I24+J24)&lt;&gt;0,(I24+J24), ""))</f>
        <v/>
      </c>
    </row>
    <row r="25" spans="1:19" ht="22.8" x14ac:dyDescent="0.3">
      <c r="A25" s="6" t="s">
        <v>18</v>
      </c>
      <c r="B25" s="18"/>
      <c r="C25" s="16"/>
      <c r="D25" s="17"/>
      <c r="E25" s="15" t="str">
        <f>IF(C25=data!B10,"",IF((C25+D25)&lt;&gt;0,(C25+D25), ""))</f>
        <v/>
      </c>
      <c r="F25" s="35"/>
      <c r="G25" s="6" t="s">
        <v>18</v>
      </c>
      <c r="H25" s="18"/>
      <c r="I25" s="16"/>
      <c r="J25" s="17"/>
      <c r="K25" s="15" t="str">
        <f>IF(I25=data!B10,"",IF((I25+J25)&lt;&gt;0,(I25+J25), ""))</f>
        <v/>
      </c>
    </row>
    <row r="26" spans="1:19" ht="24" customHeight="1" x14ac:dyDescent="0.3">
      <c r="A26" s="6" t="s">
        <v>19</v>
      </c>
      <c r="B26" s="18"/>
      <c r="C26" s="16"/>
      <c r="D26" s="17"/>
      <c r="E26" s="15" t="str">
        <f>IF(C26=data!B10,"",IF((C26+D26)&lt;&gt;0,(C26+D26), ""))</f>
        <v/>
      </c>
      <c r="F26" s="35"/>
      <c r="G26" s="6" t="s">
        <v>19</v>
      </c>
      <c r="H26" s="18"/>
      <c r="I26" s="16"/>
      <c r="J26" s="17"/>
      <c r="K26" s="15" t="str">
        <f>IF(I26=data!B10,"",IF((I26+J26)&lt;&gt;0,(I26+J26), ""))</f>
        <v/>
      </c>
    </row>
    <row r="27" spans="1:19" ht="16.2" thickBot="1" x14ac:dyDescent="0.35">
      <c r="A27" s="26" t="s">
        <v>15</v>
      </c>
      <c r="B27" s="27"/>
      <c r="C27" s="92" t="str">
        <f xml:space="preserve"> "="   &amp; IF(SUM(D19:D26)&lt;&gt;0,SUM(D19:D26),0 )  &amp; "+"  &amp;  IF(SUM(C19:C26)&lt;&gt;0,SUM(C19:C26),0 )</f>
        <v>=0+0</v>
      </c>
      <c r="D27" s="93"/>
      <c r="E27" s="36">
        <f>IF(  IF(SUM(C19:C26)&lt;&gt;0,SUM(C19:C26),0 )+IF(SUM(D19:D26)&lt;&gt;0,SUM(D19:D26),0 )&lt;=J5,0, IF(SUM(C19:C26)&lt;&gt;0,SUM(C19:C26),0 )+IF(SUM(D19:D26)&lt;&gt;0,SUM(D19:D26),0 ))</f>
        <v>0</v>
      </c>
      <c r="F27" s="35"/>
      <c r="G27" s="26" t="s">
        <v>15</v>
      </c>
      <c r="H27" s="27"/>
      <c r="I27" s="92" t="str">
        <f xml:space="preserve"> "="   &amp;  IF(SUM(J19:J26)&lt;&gt;0,SUM(J19:J26),0 )  &amp; "+"  &amp;  IF(SUM(I19:I26)&lt;&gt;0,SUM(I19:I26),0 )</f>
        <v>=0+0</v>
      </c>
      <c r="J27" s="93"/>
      <c r="K27" s="36">
        <f>IF(  IF(SUM(I19:I26)&lt;&gt;0,SUM(I19:I26),0 )+IF(SUM(J19:J26)&lt;&gt;0,SUM(J19:J26),0 )&lt;=P5,0, IF(SUM(I19:I26)&lt;&gt;0,SUM(I19:I26),0 )+IF(SUM(J19:J26)&lt;&gt;0,SUM(J19:J26),0 ))</f>
        <v>0</v>
      </c>
    </row>
    <row r="28" spans="1:19" ht="9" customHeight="1" thickTop="1" thickBot="1" x14ac:dyDescent="0.3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6.8" thickTop="1" thickBot="1" x14ac:dyDescent="0.35">
      <c r="A29" s="94" t="s">
        <v>16</v>
      </c>
      <c r="B29" s="95"/>
      <c r="C29" s="95"/>
      <c r="D29" s="95"/>
      <c r="E29" s="96"/>
      <c r="F29" s="35"/>
      <c r="G29" s="94" t="s">
        <v>17</v>
      </c>
      <c r="H29" s="95"/>
      <c r="I29" s="95"/>
      <c r="J29" s="95"/>
      <c r="K29" s="96"/>
    </row>
    <row r="30" spans="1:19" ht="31.2" thickTop="1" x14ac:dyDescent="0.3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x14ac:dyDescent="0.3">
      <c r="A31" s="5" t="s">
        <v>46</v>
      </c>
      <c r="B31" s="18">
        <f>H24+2</f>
        <v>44485</v>
      </c>
      <c r="C31" s="23"/>
      <c r="D31" s="22"/>
      <c r="E31" s="15" t="str">
        <f>IF(C31=data!B10,"",IF((C31+D31)&lt;&gt;0,(C31+D31), ""))</f>
        <v/>
      </c>
      <c r="F31" s="37"/>
      <c r="G31" s="5" t="s">
        <v>46</v>
      </c>
      <c r="H31" s="18">
        <f>B36+2</f>
        <v>44492</v>
      </c>
      <c r="I31" s="23"/>
      <c r="J31" s="22"/>
      <c r="K31" s="15" t="str">
        <f>IF(I31=data!B10,"",IF((I31+J31)&lt;&gt;0,(I31+J31), ""))</f>
        <v/>
      </c>
    </row>
    <row r="32" spans="1:19" ht="15" customHeight="1" x14ac:dyDescent="0.3">
      <c r="A32" s="5" t="s">
        <v>6</v>
      </c>
      <c r="B32" s="18">
        <f>B31+1</f>
        <v>44486</v>
      </c>
      <c r="C32" s="16"/>
      <c r="D32" s="17"/>
      <c r="E32" s="15" t="str">
        <f>IF(C32=data!B10,"",IF((C32+D32)&lt;&gt;0,(C32+D32), ""))</f>
        <v/>
      </c>
      <c r="F32" s="35"/>
      <c r="G32" s="5" t="s">
        <v>6</v>
      </c>
      <c r="H32" s="18">
        <f>H31+1</f>
        <v>44493</v>
      </c>
      <c r="I32" s="16"/>
      <c r="J32" s="17"/>
      <c r="K32" s="15" t="str">
        <f>IF(I32=data!B10,"",IF((I32+J32)&lt;&gt;0,(I32+J32), ""))</f>
        <v/>
      </c>
    </row>
    <row r="33" spans="1:11" ht="15" customHeight="1" x14ac:dyDescent="0.3">
      <c r="A33" s="5" t="s">
        <v>7</v>
      </c>
      <c r="B33" s="18">
        <f t="shared" ref="B33:B36" si="2">B32+1</f>
        <v>44487</v>
      </c>
      <c r="C33" s="16"/>
      <c r="D33" s="17"/>
      <c r="E33" s="15" t="str">
        <f>IF(C33=data!B10,"",IF((C33+D33)&lt;&gt;0,(C33+D33), ""))</f>
        <v/>
      </c>
      <c r="F33" s="35"/>
      <c r="G33" s="5" t="s">
        <v>7</v>
      </c>
      <c r="H33" s="18">
        <f t="shared" ref="H33:H36" si="3">H32+1</f>
        <v>44494</v>
      </c>
      <c r="I33" s="16"/>
      <c r="J33" s="17"/>
      <c r="K33" s="15" t="str">
        <f>IF(I33=data!B10,"",IF((I33+J33)&lt;&gt;0,(I33+J33), ""))</f>
        <v/>
      </c>
    </row>
    <row r="34" spans="1:11" ht="15" customHeight="1" x14ac:dyDescent="0.3">
      <c r="A34" s="5" t="s">
        <v>8</v>
      </c>
      <c r="B34" s="18">
        <f t="shared" si="2"/>
        <v>44488</v>
      </c>
      <c r="C34" s="16"/>
      <c r="D34" s="17"/>
      <c r="E34" s="15" t="str">
        <f>IF(C34=data!B10,"",IF((C34+D34)&lt;&gt;0,(C34+D34), ""))</f>
        <v/>
      </c>
      <c r="F34" s="35"/>
      <c r="G34" s="5" t="s">
        <v>8</v>
      </c>
      <c r="H34" s="18">
        <f t="shared" si="3"/>
        <v>44495</v>
      </c>
      <c r="I34" s="16"/>
      <c r="J34" s="17"/>
      <c r="K34" s="15" t="str">
        <f>IF(I34=data!B10,"",IF((I34+J34)&lt;&gt;0,(I34+J34), ""))</f>
        <v/>
      </c>
    </row>
    <row r="35" spans="1:11" ht="15" customHeight="1" x14ac:dyDescent="0.3">
      <c r="A35" s="5" t="s">
        <v>9</v>
      </c>
      <c r="B35" s="18">
        <f t="shared" si="2"/>
        <v>44489</v>
      </c>
      <c r="C35" s="16"/>
      <c r="D35" s="17"/>
      <c r="E35" s="15" t="str">
        <f>IF(C35=data!B10,"",IF((C35+D35)&lt;&gt;0,(C35+D35), ""))</f>
        <v/>
      </c>
      <c r="F35" s="35"/>
      <c r="G35" s="5" t="s">
        <v>9</v>
      </c>
      <c r="H35" s="18">
        <f t="shared" si="3"/>
        <v>44496</v>
      </c>
      <c r="I35" s="16"/>
      <c r="J35" s="17"/>
      <c r="K35" s="15" t="str">
        <f>IF(I35=data!B10,"",IF((I35+J35)&lt;&gt;0,(I35+J35), ""))</f>
        <v/>
      </c>
    </row>
    <row r="36" spans="1:11" ht="15" customHeight="1" x14ac:dyDescent="0.3">
      <c r="A36" s="5" t="s">
        <v>10</v>
      </c>
      <c r="B36" s="18">
        <f t="shared" si="2"/>
        <v>44490</v>
      </c>
      <c r="C36" s="16"/>
      <c r="D36" s="17"/>
      <c r="E36" s="15" t="str">
        <f>IF(C36=data!B10,"",IF((C36+D36)&lt;&gt;0,(C36+D36), ""))</f>
        <v/>
      </c>
      <c r="F36" s="35"/>
      <c r="G36" s="5" t="s">
        <v>10</v>
      </c>
      <c r="H36" s="18">
        <f t="shared" si="3"/>
        <v>44497</v>
      </c>
      <c r="I36" s="16"/>
      <c r="J36" s="17"/>
      <c r="K36" s="15" t="str">
        <f>IF(I36=data!B10,"",IF((I36+J36)&lt;&gt;0,(I36+J36), ""))</f>
        <v/>
      </c>
    </row>
    <row r="37" spans="1:11" ht="21.75" customHeight="1" x14ac:dyDescent="0.3">
      <c r="A37" s="6" t="s">
        <v>18</v>
      </c>
      <c r="B37" s="18"/>
      <c r="C37" s="16"/>
      <c r="D37" s="17"/>
      <c r="E37" s="15" t="str">
        <f>IF(C37=data!B10,"",IF((C37+D37)&lt;&gt;0,(C37+D37), ""))</f>
        <v/>
      </c>
      <c r="F37" s="35"/>
      <c r="G37" s="6" t="s">
        <v>18</v>
      </c>
      <c r="H37" s="18"/>
      <c r="I37" s="16"/>
      <c r="J37" s="17"/>
      <c r="K37" s="15" t="str">
        <f>IF(I37=data!B10,"",IF((I37+J37)&lt;&gt;0,(I37+J37), ""))</f>
        <v/>
      </c>
    </row>
    <row r="38" spans="1:11" ht="21.75" customHeight="1" x14ac:dyDescent="0.3">
      <c r="A38" s="6" t="s">
        <v>19</v>
      </c>
      <c r="B38" s="18"/>
      <c r="C38" s="28"/>
      <c r="D38" s="17"/>
      <c r="E38" s="15" t="str">
        <f>IF(C38=data!B10,"",IF((C38+D38)&lt;&gt;0,(C38+D38), ""))</f>
        <v/>
      </c>
      <c r="F38" s="35"/>
      <c r="G38" s="6" t="s">
        <v>19</v>
      </c>
      <c r="H38" s="18"/>
      <c r="I38" s="28"/>
      <c r="J38" s="17"/>
      <c r="K38" s="15" t="str">
        <f>IF(I38=data!B10,"",IF((I38+J38)&lt;&gt;0,(I38+J38), ""))</f>
        <v/>
      </c>
    </row>
    <row r="39" spans="1:11" ht="26.25" customHeight="1" thickBot="1" x14ac:dyDescent="0.35">
      <c r="A39" s="26" t="s">
        <v>15</v>
      </c>
      <c r="B39" s="27"/>
      <c r="C39" s="92" t="str">
        <f xml:space="preserve"> "="   &amp; IF(SUM(D31:D38)&lt;&gt;0,SUM(D31:D38),0 )  &amp; "+"&amp;  IF(SUM(C31:C38)&lt;&gt;0,SUM(C31:C38),0 )</f>
        <v>=0+0</v>
      </c>
      <c r="D39" s="93"/>
      <c r="E39" s="36">
        <f>IF(  IF(SUM(D31:D38)&lt;&gt;0,SUM(D31:D38),0 )+IF(SUM(C31:C38)&lt;&gt;0,SUM(C31:C38),0 )&lt;=P5,0,   IF(SUM(D31:D38)&lt;&gt;0,SUM(D31:D38),0 )+IF(SUM(C31:C38)&lt;&gt;0,SUM(C31:C38),0 ))</f>
        <v>0</v>
      </c>
      <c r="F39" s="35"/>
      <c r="G39" s="26" t="s">
        <v>15</v>
      </c>
      <c r="H39" s="27"/>
      <c r="I39" s="92" t="str">
        <f xml:space="preserve"> "="   &amp; IF(SUM(J31:J38)&lt;&gt;0,SUM(J31:J38),0 )  &amp; "+"&amp;  IF(SUM(I31:I38)&lt;&gt;0,SUM(I31:I38),0 )</f>
        <v>=0+0</v>
      </c>
      <c r="J39" s="93"/>
      <c r="K39" s="36">
        <f>IF(  IF(SUM(J31:J38)&lt;&gt;0,SUM(J31:J38),0 )+IF(SUM(I31:I38)&lt;&gt;0,SUM(I31:I38),0 )&lt;=V5,0,   IF(SUM(J31:J38)&lt;&gt;0,SUM(J31:J38),0 )+IF(SUM(I31:I38)&lt;&gt;0,SUM(I31:I38),0 ))</f>
        <v>0</v>
      </c>
    </row>
    <row r="40" spans="1:11" ht="27" customHeight="1" thickTop="1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6.2" thickBot="1" x14ac:dyDescent="0.35">
      <c r="A41" s="90" t="str">
        <f>"کۆی گشتی کاتژمێرەکان :  [" &amp; SUM(E39,K39,E27,K27) &amp; "] کاتژمێر"</f>
        <v>کۆی گشتی کاتژمێرەکان :  [0] کاتژمێر</v>
      </c>
      <c r="B41" s="90"/>
      <c r="C41" s="90"/>
      <c r="D41" s="31"/>
      <c r="E41" s="31"/>
      <c r="G41" s="91" t="str">
        <f>"کۆی کاتژمێرەکانی زێدەکی :[" &amp; SUM(E39,K39,E27,K27) - (IF(E27=0,0,I5)+IF(K27=0,0,I5)+IF(E39=0,0,I5)+IF(K39=0,0,I5)) &amp; "] کاتژمێر"</f>
        <v>کۆی کاتژمێرەکانی زێدەکی :[0] کاتژمێر</v>
      </c>
      <c r="H41" s="91"/>
      <c r="I41" s="91"/>
      <c r="J41" s="91"/>
      <c r="K41" s="31"/>
    </row>
    <row r="42" spans="1:11" ht="16.8" thickTop="1" thickBot="1" x14ac:dyDescent="0.35">
      <c r="A42" s="90" t="str">
        <f>"کۆی کاتژمێرەکانی نیساب :[" &amp;IF(E27=0,0,I5)+IF(K27=0,0,I5)+IF(E39=0,0,I5)+IF(K39=0,0,I5) &amp; "] کاتژمێر"</f>
        <v>کۆی کاتژمێرەکانی نیساب :[0] کاتژمێر</v>
      </c>
      <c r="B42" s="90"/>
      <c r="C42" s="90"/>
      <c r="D42" s="31"/>
      <c r="E42" s="31"/>
      <c r="G42" s="86" t="s">
        <v>57</v>
      </c>
      <c r="H42" s="87"/>
      <c r="I42" s="45">
        <f>IF(C5=data!A3,3500,IF(C5=data!A4,4500,IF(C5=data!A5,5500,IF(C5=data!A2,2500,IF(C5=data!A1,2500,6500)))))</f>
        <v>5500</v>
      </c>
      <c r="J42" s="44" t="s">
        <v>56</v>
      </c>
    </row>
    <row r="43" spans="1:11" ht="16.8" thickTop="1" thickBot="1" x14ac:dyDescent="0.35">
      <c r="A43" s="38"/>
      <c r="B43" s="38"/>
      <c r="C43" s="38"/>
      <c r="D43" s="38"/>
      <c r="E43" s="31"/>
      <c r="G43" s="88" t="s">
        <v>26</v>
      </c>
      <c r="H43" s="89"/>
      <c r="I43" s="46">
        <f>I42*(SUM(E39,K39,E27,K27) - (IF(E27=0,0,I5)+IF(K27=0,0,I5)+IF(E39=0,0,I5)+IF(K39=0,0,I5)))</f>
        <v>0</v>
      </c>
      <c r="J43" s="44" t="s">
        <v>56</v>
      </c>
    </row>
    <row r="44" spans="1:11" ht="44.25" customHeight="1" thickTop="1" x14ac:dyDescent="0.3">
      <c r="A44" s="38"/>
      <c r="B44" s="38"/>
      <c r="C44" s="38"/>
      <c r="D44" s="38"/>
      <c r="E44" s="31"/>
      <c r="F44" s="39"/>
      <c r="G44" s="39"/>
      <c r="H44" s="39"/>
      <c r="I44" s="8"/>
      <c r="J44" s="31"/>
      <c r="K44" s="31"/>
    </row>
    <row r="45" spans="1:11" x14ac:dyDescent="0.3">
      <c r="A45" s="85" t="s">
        <v>48</v>
      </c>
      <c r="B45" s="85"/>
      <c r="C45" s="85"/>
      <c r="D45" s="83" t="s">
        <v>58</v>
      </c>
      <c r="E45" s="83"/>
      <c r="F45" s="83"/>
      <c r="G45" s="83"/>
      <c r="H45" s="85" t="s">
        <v>38</v>
      </c>
      <c r="I45" s="85"/>
      <c r="J45" s="85"/>
      <c r="K45" s="40"/>
    </row>
    <row r="46" spans="1:11" x14ac:dyDescent="0.3">
      <c r="A46" s="85" t="s">
        <v>27</v>
      </c>
      <c r="B46" s="85"/>
      <c r="C46" s="85"/>
      <c r="D46" s="83" t="s">
        <v>59</v>
      </c>
      <c r="E46" s="83"/>
      <c r="F46" s="83"/>
      <c r="G46" s="83"/>
      <c r="H46" s="85" t="s">
        <v>39</v>
      </c>
      <c r="I46" s="85"/>
      <c r="J46" s="85"/>
      <c r="K46" s="40"/>
    </row>
    <row r="47" spans="1:11" ht="33" customHeight="1" x14ac:dyDescent="0.3">
      <c r="A47" s="25"/>
      <c r="B47" s="25"/>
      <c r="C47" s="25"/>
      <c r="D47" s="24"/>
      <c r="E47" s="24"/>
      <c r="F47" s="40"/>
      <c r="G47" s="25"/>
      <c r="H47" s="25"/>
      <c r="I47" s="25"/>
      <c r="J47" s="25"/>
      <c r="K47" s="40"/>
    </row>
    <row r="48" spans="1:11" ht="14.25" customHeight="1" x14ac:dyDescent="0.3">
      <c r="K48" s="40"/>
    </row>
    <row r="49" spans="1:11" ht="14.25" customHeight="1" x14ac:dyDescent="0.3">
      <c r="K49" s="40"/>
    </row>
    <row r="50" spans="1:11" x14ac:dyDescent="0.3">
      <c r="A50" s="41"/>
      <c r="B50" s="41"/>
      <c r="C50" s="41"/>
      <c r="H50" s="41"/>
      <c r="I50" s="41"/>
      <c r="J50" s="41"/>
      <c r="K50" s="41"/>
    </row>
    <row r="51" spans="1:11" x14ac:dyDescent="0.3">
      <c r="A51" s="85" t="str">
        <f>C4</f>
        <v>name</v>
      </c>
      <c r="B51" s="85"/>
      <c r="C51" s="85"/>
      <c r="D51" s="83" t="s">
        <v>78</v>
      </c>
      <c r="E51" s="83"/>
      <c r="F51" s="83"/>
      <c r="G51" s="83"/>
      <c r="H51" s="85" t="s">
        <v>28</v>
      </c>
      <c r="I51" s="85"/>
      <c r="J51" s="85"/>
      <c r="K51" s="41"/>
    </row>
    <row r="52" spans="1:11" x14ac:dyDescent="0.3">
      <c r="A52" s="85" t="s">
        <v>40</v>
      </c>
      <c r="B52" s="85"/>
      <c r="C52" s="85"/>
      <c r="D52" s="83" t="s">
        <v>60</v>
      </c>
      <c r="E52" s="83"/>
      <c r="F52" s="83"/>
      <c r="G52" s="83"/>
      <c r="H52" s="85" t="s">
        <v>41</v>
      </c>
      <c r="I52" s="85"/>
      <c r="J52" s="85"/>
    </row>
  </sheetData>
  <mergeCells count="88">
    <mergeCell ref="A6:B6"/>
    <mergeCell ref="A7:B7"/>
    <mergeCell ref="A8:B8"/>
    <mergeCell ref="A9:B9"/>
    <mergeCell ref="A10:B10"/>
    <mergeCell ref="A11:B11"/>
    <mergeCell ref="A12:B12"/>
    <mergeCell ref="A17:E17"/>
    <mergeCell ref="A14:B15"/>
    <mergeCell ref="D14:K14"/>
    <mergeCell ref="D15:K15"/>
    <mergeCell ref="G17:K17"/>
    <mergeCell ref="R10:S10"/>
    <mergeCell ref="W8:X8"/>
    <mergeCell ref="W9:X9"/>
    <mergeCell ref="W10:X10"/>
    <mergeCell ref="R8:S8"/>
    <mergeCell ref="T8:V8"/>
    <mergeCell ref="T9:V9"/>
    <mergeCell ref="T10:V10"/>
    <mergeCell ref="R9:S9"/>
    <mergeCell ref="AC5:AD5"/>
    <mergeCell ref="P6:Q6"/>
    <mergeCell ref="T6:V6"/>
    <mergeCell ref="Y6:Z6"/>
    <mergeCell ref="AC6:AD6"/>
    <mergeCell ref="P5:Q5"/>
    <mergeCell ref="R5:S5"/>
    <mergeCell ref="T5:V5"/>
    <mergeCell ref="W5:X5"/>
    <mergeCell ref="AA6:AB6"/>
    <mergeCell ref="Y5:Z5"/>
    <mergeCell ref="W6:X6"/>
    <mergeCell ref="R6:S6"/>
    <mergeCell ref="AA5:AB5"/>
    <mergeCell ref="AC8:AD8"/>
    <mergeCell ref="AC9:AD9"/>
    <mergeCell ref="AC10:AD10"/>
    <mergeCell ref="AA8:AB8"/>
    <mergeCell ref="Y8:Z8"/>
    <mergeCell ref="Y9:Z9"/>
    <mergeCell ref="Y10:Z10"/>
    <mergeCell ref="AA9:AB9"/>
    <mergeCell ref="AA10:AB10"/>
    <mergeCell ref="P8:Q8"/>
    <mergeCell ref="P9:Q9"/>
    <mergeCell ref="P10:Q10"/>
    <mergeCell ref="H1:K1"/>
    <mergeCell ref="G3:H3"/>
    <mergeCell ref="G4:H4"/>
    <mergeCell ref="G5:H5"/>
    <mergeCell ref="N6:O6"/>
    <mergeCell ref="N5:O5"/>
    <mergeCell ref="N8:O8"/>
    <mergeCell ref="N9:O9"/>
    <mergeCell ref="N10:O10"/>
    <mergeCell ref="J4:K4"/>
    <mergeCell ref="A2:B2"/>
    <mergeCell ref="A1:C1"/>
    <mergeCell ref="A3:B3"/>
    <mergeCell ref="A4:B4"/>
    <mergeCell ref="A5:B5"/>
    <mergeCell ref="C5:D5"/>
    <mergeCell ref="C4:D4"/>
    <mergeCell ref="G41:J41"/>
    <mergeCell ref="C27:D27"/>
    <mergeCell ref="I27:J27"/>
    <mergeCell ref="C39:D39"/>
    <mergeCell ref="I39:J39"/>
    <mergeCell ref="A41:C41"/>
    <mergeCell ref="A29:E29"/>
    <mergeCell ref="G29:K29"/>
    <mergeCell ref="D51:G51"/>
    <mergeCell ref="D52:G52"/>
    <mergeCell ref="G2:H2"/>
    <mergeCell ref="A51:C51"/>
    <mergeCell ref="A52:C52"/>
    <mergeCell ref="H51:J51"/>
    <mergeCell ref="H52:J52"/>
    <mergeCell ref="D45:G45"/>
    <mergeCell ref="D46:G46"/>
    <mergeCell ref="A45:C45"/>
    <mergeCell ref="A46:C46"/>
    <mergeCell ref="H45:J45"/>
    <mergeCell ref="H46:J46"/>
    <mergeCell ref="G42:H42"/>
    <mergeCell ref="G43:H43"/>
    <mergeCell ref="A42:C42"/>
  </mergeCells>
  <dataValidations count="6">
    <dataValidation type="list" allowBlank="1" showInputMessage="1" showErrorMessage="1" sqref="D20:D26 E19:E26 D31:E38 J31:K38 J19:K26" xr:uid="{00000000-0002-0000-0000-000000000000}">
      <formula1>Lecc</formula1>
    </dataValidation>
    <dataValidation type="list" allowBlank="1" showInputMessage="1" showErrorMessage="1" sqref="B25:B26" xr:uid="{00000000-0002-0000-0000-000001000000}">
      <formula1>list1</formula1>
    </dataValidation>
    <dataValidation type="list" allowBlank="1" showInputMessage="1" showErrorMessage="1" sqref="H25:H26" xr:uid="{00000000-0002-0000-0000-000002000000}">
      <formula1>list2</formula1>
    </dataValidation>
    <dataValidation type="list" allowBlank="1" showInputMessage="1" showErrorMessage="1" sqref="B37:B38" xr:uid="{00000000-0002-0000-0000-000003000000}">
      <formula1>list3</formula1>
    </dataValidation>
    <dataValidation type="list" allowBlank="1" showInputMessage="1" showErrorMessage="1" sqref="H37:H38" xr:uid="{00000000-0002-0000-0000-000004000000}">
      <formula1>list4</formula1>
    </dataValidation>
    <dataValidation type="list" showInputMessage="1" showErrorMessage="1" sqref="D19" xr:uid="{00000000-0002-0000-0000-000005000000}">
      <formula1>Lecc</formula1>
    </dataValidation>
  </dataValidations>
  <printOptions horizontalCentered="1" verticalCentered="1"/>
  <pageMargins left="0" right="0" top="0" bottom="0" header="0" footer="0"/>
  <pageSetup paperSize="9" scale="8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4" stopIfTrue="1" id="{2817E33A-538F-4933-9D8F-02FAEFC8ADE6}">
            <xm:f>$C$20=data!$B$10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C20:D20</xm:sqref>
        </x14:conditionalFormatting>
        <x14:conditionalFormatting xmlns:xm="http://schemas.microsoft.com/office/excel/2006/main">
          <x14:cfRule type="expression" priority="175" stopIfTrue="1" id="{36907F3F-23BF-4510-97E6-CCEB0CFF775D}">
            <xm:f>$C$21=data!$B$10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C21:D21</xm:sqref>
        </x14:conditionalFormatting>
        <x14:conditionalFormatting xmlns:xm="http://schemas.microsoft.com/office/excel/2006/main">
          <x14:cfRule type="expression" priority="176" id="{01BB1B63-ADF6-47C5-95AA-3C9A4089BF46}">
            <xm:f>$C$20=data!$B$10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D20</xm:sqref>
        </x14:conditionalFormatting>
        <x14:conditionalFormatting xmlns:xm="http://schemas.microsoft.com/office/excel/2006/main">
          <x14:cfRule type="expression" priority="154" id="{94B1501D-BE17-4BFB-B402-B078BB3212AB}">
            <xm:f>($C$21=data!$B$10)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D21</xm:sqref>
        </x14:conditionalFormatting>
        <x14:conditionalFormatting xmlns:xm="http://schemas.microsoft.com/office/excel/2006/main">
          <x14:cfRule type="expression" priority="152" id="{366E29C2-E56F-4344-AA3F-6CE228470C05}">
            <xm:f>$C$22=data!$B$10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C22:D22</xm:sqref>
        </x14:conditionalFormatting>
        <x14:conditionalFormatting xmlns:xm="http://schemas.microsoft.com/office/excel/2006/main">
          <x14:cfRule type="expression" priority="151" id="{986CC04B-97AE-49FB-8D29-ECD1E4F7A23E}">
            <xm:f>($C$22=data!$B$10)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D22</xm:sqref>
        </x14:conditionalFormatting>
        <x14:conditionalFormatting xmlns:xm="http://schemas.microsoft.com/office/excel/2006/main">
          <x14:cfRule type="expression" priority="147" id="{D5E34BDC-93E9-44F7-9E11-07FAAD75653A}">
            <xm:f>($C$23=data!$B$10)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C23:D23</xm:sqref>
        </x14:conditionalFormatting>
        <x14:conditionalFormatting xmlns:xm="http://schemas.microsoft.com/office/excel/2006/main">
          <x14:cfRule type="expression" priority="146" id="{699285A5-F235-4F94-90D1-BF88EB3D213E}">
            <xm:f>($C$23=data!$B$10)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D23</xm:sqref>
        </x14:conditionalFormatting>
        <x14:conditionalFormatting xmlns:xm="http://schemas.microsoft.com/office/excel/2006/main">
          <x14:cfRule type="expression" priority="144" id="{03D70617-020A-4AAF-B22D-863FAE91A00B}">
            <xm:f>($C$24=data!$B$10)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C24:D24</xm:sqref>
        </x14:conditionalFormatting>
        <x14:conditionalFormatting xmlns:xm="http://schemas.microsoft.com/office/excel/2006/main">
          <x14:cfRule type="expression" priority="143" id="{A9C88611-6687-4DED-8D14-FEF7A999A311}">
            <xm:f>($C$24=data!$B$10)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D24</xm:sqref>
        </x14:conditionalFormatting>
        <x14:conditionalFormatting xmlns:xm="http://schemas.microsoft.com/office/excel/2006/main">
          <x14:cfRule type="expression" priority="138" id="{69C785FE-9E1E-464B-A3EB-095E8AC59598}">
            <xm:f>($I$20=data!$B$10)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I20:J20</xm:sqref>
        </x14:conditionalFormatting>
        <x14:conditionalFormatting xmlns:xm="http://schemas.microsoft.com/office/excel/2006/main">
          <x14:cfRule type="expression" priority="137" id="{84067C03-174B-425A-B092-CFCE79C3C608}">
            <xm:f>$I$20=data!$B$10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J20</xm:sqref>
        </x14:conditionalFormatting>
        <x14:conditionalFormatting xmlns:xm="http://schemas.microsoft.com/office/excel/2006/main">
          <x14:cfRule type="expression" priority="135" id="{63737ED6-0887-4F7E-A8BA-95E16F00FB71}">
            <xm:f>($I$21=data!$B$10)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I21:J21</xm:sqref>
        </x14:conditionalFormatting>
        <x14:conditionalFormatting xmlns:xm="http://schemas.microsoft.com/office/excel/2006/main">
          <x14:cfRule type="expression" priority="134" id="{46EBADF6-080E-49E5-BA53-67EE52B2C801}">
            <xm:f>($I$21=data!$B$10)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J21</xm:sqref>
        </x14:conditionalFormatting>
        <x14:conditionalFormatting xmlns:xm="http://schemas.microsoft.com/office/excel/2006/main">
          <x14:cfRule type="expression" priority="132" id="{75F28F3E-F8E2-4C17-956F-AFD53B5B5D8C}">
            <xm:f>($I$22=data!$B$10)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I22:J22</xm:sqref>
        </x14:conditionalFormatting>
        <x14:conditionalFormatting xmlns:xm="http://schemas.microsoft.com/office/excel/2006/main">
          <x14:cfRule type="expression" priority="131" id="{135917A1-080A-4710-9323-05116E51A851}">
            <xm:f>($I$22=data!$B$10)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J22</xm:sqref>
        </x14:conditionalFormatting>
        <x14:conditionalFormatting xmlns:xm="http://schemas.microsoft.com/office/excel/2006/main">
          <x14:cfRule type="expression" priority="129" id="{7159A1A8-F65D-46CA-BD59-DC6A237D2D62}">
            <xm:f>($I$23=data!$B$10)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I23:J23</xm:sqref>
        </x14:conditionalFormatting>
        <x14:conditionalFormatting xmlns:xm="http://schemas.microsoft.com/office/excel/2006/main">
          <x14:cfRule type="expression" priority="128" id="{FBD4A077-AD17-4CA9-89C4-11F452688F0F}">
            <xm:f>($I$23=data!$B$10)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J23</xm:sqref>
        </x14:conditionalFormatting>
        <x14:conditionalFormatting xmlns:xm="http://schemas.microsoft.com/office/excel/2006/main">
          <x14:cfRule type="expression" priority="125" id="{728390FD-4A20-4FC5-88AA-002DBBD6AA5D}">
            <xm:f>($I$24=data!$B$10)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J24</xm:sqref>
        </x14:conditionalFormatting>
        <x14:conditionalFormatting xmlns:xm="http://schemas.microsoft.com/office/excel/2006/main">
          <x14:cfRule type="expression" priority="123" id="{7E1BDDD6-BBAB-4385-9948-E4A31B0B324F}">
            <xm:f>($I$24=data!$B$10)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I24:J24</xm:sqref>
        </x14:conditionalFormatting>
        <x14:conditionalFormatting xmlns:xm="http://schemas.microsoft.com/office/excel/2006/main">
          <x14:cfRule type="expression" priority="103" id="{0E590F70-ED14-4510-B218-9BF86FD63585}">
            <xm:f>($C$32=data!$B$10)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C32:D32</xm:sqref>
        </x14:conditionalFormatting>
        <x14:conditionalFormatting xmlns:xm="http://schemas.microsoft.com/office/excel/2006/main">
          <x14:cfRule type="expression" priority="100" id="{5B617840-8D60-4110-AE59-BC66DA889ED3}">
            <xm:f>($C$33=data!$B$10)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C33:D33</xm:sqref>
        </x14:conditionalFormatting>
        <x14:conditionalFormatting xmlns:xm="http://schemas.microsoft.com/office/excel/2006/main">
          <x14:cfRule type="expression" priority="97" id="{54A8C170-F04D-496B-B5A2-9D4F015DAA0C}">
            <xm:f>($C$34=data!$B$10)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C34:D34</xm:sqref>
        </x14:conditionalFormatting>
        <x14:conditionalFormatting xmlns:xm="http://schemas.microsoft.com/office/excel/2006/main">
          <x14:cfRule type="expression" priority="94" id="{5DC4D0A5-112B-4E8F-9869-5F2D51AE6DCA}">
            <xm:f>($C$35=data!$B$10)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C35:D35</xm:sqref>
        </x14:conditionalFormatting>
        <x14:conditionalFormatting xmlns:xm="http://schemas.microsoft.com/office/excel/2006/main">
          <x14:cfRule type="expression" priority="91" id="{5C90E401-184A-402C-8029-BFECCED34D5F}">
            <xm:f>($C$36=data!$B$10)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C36:D36</xm:sqref>
        </x14:conditionalFormatting>
        <x14:conditionalFormatting xmlns:xm="http://schemas.microsoft.com/office/excel/2006/main">
          <x14:cfRule type="expression" priority="85" id="{27E3CB2A-A14F-496E-988B-980E63B00809}">
            <xm:f>($I$32=data!$B$10)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I32:J32</xm:sqref>
        </x14:conditionalFormatting>
        <x14:conditionalFormatting xmlns:xm="http://schemas.microsoft.com/office/excel/2006/main">
          <x14:cfRule type="expression" priority="82" id="{8D4863AE-1311-447D-95B7-466C804D4180}">
            <xm:f>($I$33=data!$B$10)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I33:J33</xm:sqref>
        </x14:conditionalFormatting>
        <x14:conditionalFormatting xmlns:xm="http://schemas.microsoft.com/office/excel/2006/main">
          <x14:cfRule type="expression" priority="79" id="{D49DE547-FFE1-4A25-A94F-047D40748374}">
            <xm:f>($I$34=data!$B$10)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I34:J34</xm:sqref>
        </x14:conditionalFormatting>
        <x14:conditionalFormatting xmlns:xm="http://schemas.microsoft.com/office/excel/2006/main">
          <x14:cfRule type="expression" priority="76" id="{8EB578B9-C5ED-4200-95FE-16A19BE3625D}">
            <xm:f>($I$35=data!$B$10)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I35:J35</xm:sqref>
        </x14:conditionalFormatting>
        <x14:conditionalFormatting xmlns:xm="http://schemas.microsoft.com/office/excel/2006/main">
          <x14:cfRule type="expression" priority="73" id="{0F89E4D5-904B-488E-866F-55979FDA000E}">
            <xm:f>($I$36=data!$B$10)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I36:J36</xm:sqref>
        </x14:conditionalFormatting>
        <x14:conditionalFormatting xmlns:xm="http://schemas.microsoft.com/office/excel/2006/main">
          <x14:cfRule type="expression" priority="50" id="{2649264E-D9F1-454D-8BD5-A1B32C68833B}">
            <xm:f>($C$25=data!$B$10)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C25:D25</xm:sqref>
        </x14:conditionalFormatting>
        <x14:conditionalFormatting xmlns:xm="http://schemas.microsoft.com/office/excel/2006/main">
          <x14:cfRule type="expression" priority="49" id="{73649822-BB0D-4064-93AB-B53F8C55D34E}">
            <xm:f>($C$26=data!$B$10)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48" id="{4E56A12E-E73F-4EFD-B963-D0416DFFBEA1}">
            <xm:f>$C$20=data!$B$10</xm:f>
            <x14:dxf>
              <fill>
                <patternFill>
                  <bgColor theme="9" tint="0.39994506668294322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47" id="{4E974024-65C4-4522-B668-CA13B36E227B}">
            <xm:f>$C$21=data!$B$10</xm:f>
            <x14:dxf>
              <fill>
                <patternFill>
                  <bgColor theme="9" tint="0.39994506668294322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46" id="{36F1E956-F265-4A45-B579-6041ACEB666D}">
            <xm:f>$C$22=data!$B$10</xm:f>
            <x14:dxf>
              <fill>
                <patternFill>
                  <bgColor theme="9" tint="0.39994506668294322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expression" priority="45" id="{B90B6F57-73BA-4A67-91E7-768DAA9550A1}">
            <xm:f>$C$23=data!$B$10</xm:f>
            <x14:dxf>
              <fill>
                <patternFill>
                  <bgColor theme="9" tint="0.39994506668294322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44" id="{7C49BF48-744B-446C-B52E-692C838E2193}">
            <xm:f>$C$24=data!$B$10</xm:f>
            <x14:dxf>
              <fill>
                <patternFill>
                  <bgColor theme="9" tint="0.39994506668294322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43" id="{B6C9FEF6-745B-4DEF-A39B-A344A570850D}">
            <xm:f>$C$25=data!$B$10</xm:f>
            <x14:dxf>
              <fill>
                <patternFill>
                  <bgColor theme="9" tint="0.39994506668294322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42" id="{F9E6AC29-539E-46D0-8894-F975CBB7AA48}">
            <xm:f>$C$26=data!$B$10</xm:f>
            <x14:dxf>
              <fill>
                <patternFill>
                  <bgColor theme="9" tint="0.39994506668294322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41" id="{7A7C3D04-BE11-427F-A677-77CF4F2FCD2D}">
            <xm:f>$I$20=data!$B$10</xm:f>
            <x14:dxf>
              <fill>
                <patternFill>
                  <bgColor theme="9" tint="0.39994506668294322"/>
                </patternFill>
              </fill>
            </x14:dxf>
          </x14:cfRule>
          <xm:sqref>K20</xm:sqref>
        </x14:conditionalFormatting>
        <x14:conditionalFormatting xmlns:xm="http://schemas.microsoft.com/office/excel/2006/main">
          <x14:cfRule type="expression" priority="40" id="{46B0861C-15C2-4301-ABE7-D1AD0AE484F1}">
            <xm:f>$I$21=data!$B$10</xm:f>
            <x14:dxf>
              <fill>
                <patternFill>
                  <bgColor theme="9" tint="0.39994506668294322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expression" priority="39" id="{06E93184-794B-4FA1-957D-9753883686D0}">
            <xm:f>$I$22=data!$B$10</xm:f>
            <x14:dxf>
              <fill>
                <patternFill>
                  <bgColor theme="9" tint="0.39994506668294322"/>
                </patternFill>
              </fill>
            </x14:dxf>
          </x14:cfRule>
          <xm:sqref>K22</xm:sqref>
        </x14:conditionalFormatting>
        <x14:conditionalFormatting xmlns:xm="http://schemas.microsoft.com/office/excel/2006/main">
          <x14:cfRule type="expression" priority="38" id="{F950D632-08A6-4668-A885-0F3359A27895}">
            <xm:f>$I$23=data!$B$10</xm:f>
            <x14:dxf>
              <fill>
                <patternFill>
                  <bgColor theme="9" tint="0.39994506668294322"/>
                </pattern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7" id="{6F8BB9DA-0534-4882-AFC1-2FB4AB59A89F}">
            <xm:f>$I$24=data!$B$10</xm:f>
            <x14:dxf>
              <fill>
                <patternFill>
                  <bgColor theme="9" tint="0.39994506668294322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6" id="{27A04BBB-EE1F-48E7-A06B-28BEF4F3EFB9}">
            <xm:f>$I$25=data!$B$10</xm:f>
            <x14:dxf>
              <fill>
                <patternFill>
                  <bgColor theme="9" tint="0.39994506668294322"/>
                </patternFill>
              </fill>
              <border>
                <right/>
              </border>
            </x14:dxf>
          </x14:cfRule>
          <xm:sqref>I25:J25</xm:sqref>
        </x14:conditionalFormatting>
        <x14:conditionalFormatting xmlns:xm="http://schemas.microsoft.com/office/excel/2006/main">
          <x14:cfRule type="expression" priority="35" id="{EC1A46FE-CBA0-48D5-9A15-BFD24F5B82C2}">
            <xm:f>$I$25=data!$B$10</xm:f>
            <x14:dxf>
              <fill>
                <patternFill>
                  <bgColor theme="9" tint="0.39994506668294322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expression" priority="34" id="{49126E72-764C-43A8-85C8-67FD60DAFEAC}">
            <xm:f>$I$26=data!$B$10</xm:f>
            <x14:dxf>
              <fill>
                <patternFill>
                  <bgColor theme="9" tint="0.39994506668294322"/>
                </patternFill>
              </fill>
              <border>
                <right/>
              </border>
            </x14:dxf>
          </x14:cfRule>
          <xm:sqref>I26:J26</xm:sqref>
        </x14:conditionalFormatting>
        <x14:conditionalFormatting xmlns:xm="http://schemas.microsoft.com/office/excel/2006/main">
          <x14:cfRule type="expression" priority="33" id="{A3E9FE7D-1CDE-4FB5-8B91-4EBFF8DCA1D2}">
            <xm:f>$I$26=data!$B$10</xm:f>
            <x14:dxf>
              <fill>
                <patternFill>
                  <bgColor theme="9" tint="0.39994506668294322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expression" priority="32" id="{9A9B1F0C-C0F2-4F2E-8888-34C94FD1A8CC}">
            <xm:f>$C$37=data!$B$10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C37:D37</xm:sqref>
        </x14:conditionalFormatting>
        <x14:conditionalFormatting xmlns:xm="http://schemas.microsoft.com/office/excel/2006/main">
          <x14:cfRule type="expression" priority="31" id="{86765327-38A3-4AC3-8350-F009AAC2300F}">
            <xm:f>$C$38=data!$B$10</xm:f>
            <x14:dxf>
              <fill>
                <patternFill>
                  <bgColor theme="9" tint="0.39994506668294322"/>
                </patternFill>
              </fill>
              <border>
                <right/>
              </border>
            </x14:dxf>
          </x14:cfRule>
          <xm:sqref>C38:D38</xm:sqref>
        </x14:conditionalFormatting>
        <x14:conditionalFormatting xmlns:xm="http://schemas.microsoft.com/office/excel/2006/main">
          <x14:cfRule type="expression" priority="30" id="{E3E391C8-63D1-46E8-9DBF-70856143563B}">
            <xm:f>$C$32=data!$B$10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expression" priority="29" id="{74FA98D0-7E75-4DD3-92DE-380E0D34D6D7}">
            <xm:f>$C$33=data!$B$10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expression" priority="28" id="{6920FB82-CC0F-4669-999B-32E1D1771240}">
            <xm:f>$C$34=data!$B$10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E34</xm:sqref>
        </x14:conditionalFormatting>
        <x14:conditionalFormatting xmlns:xm="http://schemas.microsoft.com/office/excel/2006/main">
          <x14:cfRule type="expression" priority="27" id="{D3C6FF30-CCFB-4283-9060-FC64D35BAAC0}">
            <xm:f>$C$35=data!$B$10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expression" priority="26" id="{3DD9F588-B799-462A-B9D4-788F4D982F4B}">
            <xm:f>$C$36=data!$B$10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25" id="{7132CF57-732B-41B2-B18E-617F088CB39C}">
            <xm:f>$C$37=data!$B$10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24" id="{CAF249CB-17FC-4EAF-9EEA-8C593F532619}">
            <xm:f>$C$38=data!$B$10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23" id="{B21B5BDE-6427-4180-B87C-AC0583EFB364}">
            <xm:f>$I$37=data!$B$10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I37:J37</xm:sqref>
        </x14:conditionalFormatting>
        <x14:conditionalFormatting xmlns:xm="http://schemas.microsoft.com/office/excel/2006/main">
          <x14:cfRule type="expression" priority="22" id="{FDB78CBF-5433-4825-8F9D-B2408EC307C3}">
            <xm:f>$I$38=data!$B$10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21" id="{E3C30FF6-AD87-46D9-9E07-AE83DC875AF1}">
            <xm:f>$I$32=data!$B$10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expression" priority="20" id="{A6A74550-54A0-4929-A8AB-7BF98D60A08B}">
            <xm:f>$I$33=data!$B$10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19" id="{A15291CC-CA76-4F1A-9854-ADA1BD327B73}">
            <xm:f>$I$34=data!$B$10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18" id="{428D5236-1EF9-4DAC-92E6-56889028FD86}">
            <xm:f>$I$35=data!$B$10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17" id="{1F388037-56D9-44DC-81C7-9969CF2C1191}">
            <xm:f>$I$36=data!$B$10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expression" priority="16" id="{014E8FDB-0832-4A22-9C58-1C6BBB62EE06}">
            <xm:f>$I$37=data!$B$10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expression" priority="15" id="{94B74483-74BD-4580-9F44-4A2697BBD36F}">
            <xm:f>$I$38=data!$B$10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1" id="{DDADD42D-9417-4443-84FC-73EF6E536F0C}">
            <xm:f>$C$19=data!$B$10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C19:D19</xm:sqref>
        </x14:conditionalFormatting>
        <x14:conditionalFormatting xmlns:xm="http://schemas.microsoft.com/office/excel/2006/main">
          <x14:cfRule type="expression" priority="10" id="{90743DB0-62B1-4D7C-8114-58C885570D5C}">
            <xm:f>$C$19=data!$B$10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9" id="{D2001515-6DD1-4A91-A380-834DE97BD6C4}">
            <xm:f>$I$19=data!$B$10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I19:J19</xm:sqref>
        </x14:conditionalFormatting>
        <x14:conditionalFormatting xmlns:xm="http://schemas.microsoft.com/office/excel/2006/main">
          <x14:cfRule type="expression" priority="7" id="{857766B4-2C5F-4F41-915B-84E8895BA0BB}">
            <xm:f>$I$19=data!$B$10</xm:f>
            <x14:dxf>
              <fill>
                <patternFill>
                  <bgColor theme="9" tint="0.39994506668294322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5" id="{76C0CB14-1E41-4CD8-8C68-4AD1DEF8A6D5}">
            <xm:f>$C$31=data!$B$10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C31:D31</xm:sqref>
        </x14:conditionalFormatting>
        <x14:conditionalFormatting xmlns:xm="http://schemas.microsoft.com/office/excel/2006/main">
          <x14:cfRule type="expression" priority="4" id="{982130DD-3FB7-4185-A425-F724D3578ED0}">
            <xm:f>$C$31=data!$B$10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expression" priority="2" id="{9DBA90BC-78B6-4D1F-8AC3-A185FA60C05D}">
            <xm:f>$I$31=data!$B$10</xm:f>
            <x14:dxf>
              <fill>
                <patternFill>
                  <bgColor theme="9" tint="0.39994506668294322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expression" priority="1" id="{9D074385-2EFE-4F12-8CC5-565AF1E7C36E}">
            <xm:f>$I$31=data!$B$10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I31:J31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6000000}">
          <x14:formula1>
            <xm:f>data!$B$1:$B$10</xm:f>
          </x14:formula1>
          <xm:sqref>I19:I26 C31:C38 I31:I38 C20:C23 C25:C26</xm:sqref>
        </x14:dataValidation>
        <x14:dataValidation type="list" showInputMessage="1" showErrorMessage="1" xr:uid="{00000000-0002-0000-0000-000007000000}">
          <x14:formula1>
            <xm:f>data!$B$1:$B$10</xm:f>
          </x14:formula1>
          <xm:sqref>C19</xm:sqref>
        </x14:dataValidation>
        <x14:dataValidation type="list" allowBlank="1" showInputMessage="1" showErrorMessage="1" xr:uid="{00000000-0002-0000-0000-000008000000}">
          <x14:formula1>
            <xm:f>data!$A$1:$A$6</xm:f>
          </x14:formula1>
          <xm:sqref>C5</xm:sqref>
        </x14:dataValidation>
        <x14:dataValidation type="list" allowBlank="1" showInputMessage="1" showErrorMessage="1" xr:uid="{00000000-0002-0000-0000-000009000000}">
          <x14:formula1>
            <xm:f>data!$B$1:$B$21</xm:f>
          </x14:formula1>
          <xm:sqref>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tabColor rgb="FF00B0F0"/>
  </sheetPr>
  <dimension ref="A1:AD79"/>
  <sheetViews>
    <sheetView rightToLeft="1" tabSelected="1" view="pageBreakPreview" topLeftCell="A40" zoomScaleNormal="100" zoomScaleSheetLayoutView="100" workbookViewId="0">
      <selection activeCell="F48" sqref="F48"/>
    </sheetView>
  </sheetViews>
  <sheetFormatPr defaultColWidth="6.44140625" defaultRowHeight="15.6" x14ac:dyDescent="0.3"/>
  <cols>
    <col min="1" max="1" width="9.44140625" style="52" customWidth="1"/>
    <col min="2" max="2" width="9.88671875" style="52" customWidth="1"/>
    <col min="3" max="3" width="9.6640625" style="52" customWidth="1"/>
    <col min="4" max="4" width="9.88671875" style="52" customWidth="1"/>
    <col min="5" max="5" width="9.109375" style="52" customWidth="1"/>
    <col min="6" max="6" width="7.109375" style="52" customWidth="1"/>
    <col min="7" max="7" width="10.5546875" style="52" customWidth="1"/>
    <col min="8" max="9" width="9.5546875" style="52" customWidth="1"/>
    <col min="10" max="11" width="9.6640625" style="52" customWidth="1"/>
    <col min="12" max="15" width="6.44140625" style="1"/>
    <col min="16" max="16" width="6.109375" style="1" customWidth="1"/>
    <col min="17" max="16384" width="6.44140625" style="1"/>
  </cols>
  <sheetData>
    <row r="1" spans="1:30" ht="14.25" customHeight="1" x14ac:dyDescent="0.3">
      <c r="A1" s="97" t="s">
        <v>0</v>
      </c>
      <c r="B1" s="97"/>
      <c r="C1" s="97"/>
      <c r="D1" s="48"/>
      <c r="E1" s="48"/>
      <c r="F1" s="48"/>
      <c r="G1" s="48"/>
      <c r="H1" s="100" t="s">
        <v>2</v>
      </c>
      <c r="I1" s="100"/>
      <c r="J1" s="100"/>
      <c r="K1" s="100"/>
    </row>
    <row r="2" spans="1:30" ht="14.25" customHeight="1" x14ac:dyDescent="0.3">
      <c r="A2" s="97" t="s">
        <v>1</v>
      </c>
      <c r="B2" s="97"/>
      <c r="C2" s="48"/>
      <c r="D2" s="48"/>
      <c r="E2" s="48"/>
      <c r="F2" s="48"/>
      <c r="G2" s="84" t="str">
        <f>sample!G2</f>
        <v>سالى: 2021</v>
      </c>
      <c r="H2" s="84"/>
      <c r="I2" s="48" t="s">
        <v>20</v>
      </c>
      <c r="J2" s="48">
        <v>10</v>
      </c>
    </row>
    <row r="3" spans="1:30" ht="14.25" customHeight="1" x14ac:dyDescent="0.3">
      <c r="A3" s="97" t="s">
        <v>55</v>
      </c>
      <c r="B3" s="97"/>
      <c r="C3" s="48"/>
      <c r="D3" s="48"/>
      <c r="E3" s="48"/>
      <c r="F3" s="48"/>
      <c r="G3" s="84" t="s">
        <v>3</v>
      </c>
      <c r="H3" s="84"/>
      <c r="I3" s="48">
        <f>IF(C5='data (2)'!A3,12,IF(C5='data (2)'!A4,10,IF(C5='data (2)'!A5,8,IF(C5='data (2)'!A2,14,IF(C5='data (2)'!A1,16,6)))))</f>
        <v>12</v>
      </c>
    </row>
    <row r="4" spans="1:30" ht="14.25" customHeight="1" x14ac:dyDescent="0.3">
      <c r="A4" s="90" t="s">
        <v>33</v>
      </c>
      <c r="B4" s="90"/>
      <c r="C4" s="131" t="s">
        <v>86</v>
      </c>
      <c r="D4" s="131"/>
      <c r="E4" s="48"/>
      <c r="F4" s="48"/>
      <c r="G4" s="84" t="s">
        <v>4</v>
      </c>
      <c r="H4" s="84"/>
      <c r="I4" s="48"/>
      <c r="J4" s="135"/>
      <c r="K4" s="135"/>
    </row>
    <row r="5" spans="1:30" ht="16.5" customHeight="1" thickBot="1" x14ac:dyDescent="0.35">
      <c r="A5" s="132" t="s">
        <v>34</v>
      </c>
      <c r="B5" s="132"/>
      <c r="C5" s="133" t="s">
        <v>29</v>
      </c>
      <c r="D5" s="133"/>
      <c r="E5" s="48"/>
      <c r="F5" s="48"/>
      <c r="G5" s="134" t="s">
        <v>5</v>
      </c>
      <c r="H5" s="134"/>
      <c r="I5" s="48">
        <f>IF(I3-I4&gt;=0, I3-I4,0)</f>
        <v>12</v>
      </c>
      <c r="N5" s="102"/>
      <c r="O5" s="102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ht="12" customHeight="1" thickBot="1" x14ac:dyDescent="0.35">
      <c r="A6" s="125" t="s">
        <v>62</v>
      </c>
      <c r="B6" s="125"/>
      <c r="C6" s="61" t="s">
        <v>21</v>
      </c>
      <c r="D6" s="61" t="s">
        <v>22</v>
      </c>
      <c r="E6" s="61" t="s">
        <v>23</v>
      </c>
      <c r="F6" s="61" t="s">
        <v>24</v>
      </c>
      <c r="G6" s="61" t="s">
        <v>25</v>
      </c>
      <c r="H6" s="61" t="s">
        <v>51</v>
      </c>
      <c r="I6" s="61" t="s">
        <v>52</v>
      </c>
      <c r="J6" s="61" t="s">
        <v>53</v>
      </c>
      <c r="K6" s="61" t="s">
        <v>54</v>
      </c>
      <c r="N6" s="99"/>
      <c r="O6" s="99"/>
      <c r="P6" s="99"/>
      <c r="Q6" s="99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12" customHeight="1" thickBot="1" x14ac:dyDescent="0.35">
      <c r="A7" s="125" t="s">
        <v>47</v>
      </c>
      <c r="B7" s="126"/>
      <c r="C7" s="75"/>
      <c r="D7" s="75"/>
      <c r="E7" s="75"/>
      <c r="F7" s="75"/>
      <c r="G7" s="75"/>
      <c r="H7" s="75"/>
      <c r="I7" s="75"/>
      <c r="J7" s="75"/>
      <c r="K7" s="75"/>
      <c r="N7" s="49"/>
      <c r="O7" s="49"/>
      <c r="P7" s="49"/>
      <c r="Q7" s="49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12" customHeight="1" thickBot="1" x14ac:dyDescent="0.35">
      <c r="A8" s="125" t="s">
        <v>6</v>
      </c>
      <c r="B8" s="126"/>
      <c r="C8" s="81"/>
      <c r="D8" s="129" t="s">
        <v>80</v>
      </c>
      <c r="E8" s="130"/>
      <c r="F8" s="64"/>
      <c r="G8" s="76"/>
      <c r="H8" s="129" t="s">
        <v>81</v>
      </c>
      <c r="I8" s="130"/>
      <c r="J8" s="77"/>
      <c r="K8" s="62"/>
      <c r="N8" s="99"/>
      <c r="O8" s="99"/>
      <c r="P8" s="99"/>
      <c r="Q8" s="99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ht="21" thickBot="1" x14ac:dyDescent="0.35">
      <c r="A9" s="125" t="s">
        <v>7</v>
      </c>
      <c r="B9" s="126"/>
      <c r="C9" s="80"/>
      <c r="D9" s="80"/>
      <c r="E9" s="80"/>
      <c r="F9" s="80"/>
      <c r="G9" s="82" t="s">
        <v>80</v>
      </c>
      <c r="H9" s="64"/>
      <c r="I9" s="64"/>
      <c r="J9" s="63"/>
      <c r="K9" s="62"/>
      <c r="N9" s="99"/>
      <c r="O9" s="99"/>
      <c r="P9" s="99"/>
      <c r="Q9" s="99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12" customHeight="1" thickBot="1" x14ac:dyDescent="0.35">
      <c r="A10" s="125" t="s">
        <v>8</v>
      </c>
      <c r="B10" s="126"/>
      <c r="C10" s="127" t="s">
        <v>82</v>
      </c>
      <c r="D10" s="128"/>
      <c r="E10" s="127" t="s">
        <v>83</v>
      </c>
      <c r="F10" s="128"/>
      <c r="G10" s="127" t="s">
        <v>84</v>
      </c>
      <c r="H10" s="128"/>
      <c r="I10" s="127" t="s">
        <v>85</v>
      </c>
      <c r="J10" s="128"/>
      <c r="K10" s="62"/>
      <c r="N10" s="99"/>
      <c r="O10" s="99"/>
      <c r="P10" s="99"/>
      <c r="Q10" s="99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</row>
    <row r="11" spans="1:30" ht="21" thickBot="1" x14ac:dyDescent="0.35">
      <c r="A11" s="125" t="s">
        <v>9</v>
      </c>
      <c r="B11" s="126"/>
      <c r="C11" s="77"/>
      <c r="D11" s="77"/>
      <c r="E11" s="77"/>
      <c r="F11" s="77"/>
      <c r="G11" s="82" t="s">
        <v>81</v>
      </c>
      <c r="H11" s="76"/>
      <c r="I11" s="76"/>
      <c r="J11" s="77"/>
      <c r="K11" s="62"/>
    </row>
    <row r="12" spans="1:30" ht="12" customHeight="1" thickBot="1" x14ac:dyDescent="0.35">
      <c r="A12" s="125" t="s">
        <v>10</v>
      </c>
      <c r="B12" s="126"/>
      <c r="C12" s="78"/>
      <c r="D12" s="78"/>
      <c r="E12" s="79"/>
      <c r="F12" s="79"/>
      <c r="G12" s="79"/>
      <c r="H12" s="79"/>
      <c r="I12" s="79"/>
      <c r="J12" s="79"/>
      <c r="K12" s="65"/>
    </row>
    <row r="13" spans="1:30" ht="5.25" customHeight="1" thickBot="1" x14ac:dyDescent="0.35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</row>
    <row r="14" spans="1:30" ht="16.8" thickTop="1" thickBot="1" x14ac:dyDescent="0.35">
      <c r="A14" s="107" t="s">
        <v>42</v>
      </c>
      <c r="B14" s="107"/>
      <c r="C14" s="51" t="s">
        <v>43</v>
      </c>
      <c r="D14" s="108"/>
      <c r="E14" s="108"/>
      <c r="F14" s="108"/>
      <c r="G14" s="108"/>
      <c r="H14" s="108"/>
      <c r="I14" s="108"/>
      <c r="J14" s="108"/>
      <c r="K14" s="108"/>
    </row>
    <row r="15" spans="1:30" ht="16.8" thickTop="1" thickBot="1" x14ac:dyDescent="0.35">
      <c r="A15" s="107"/>
      <c r="B15" s="107"/>
      <c r="C15" s="51" t="s">
        <v>44</v>
      </c>
      <c r="D15" s="108"/>
      <c r="E15" s="108"/>
      <c r="F15" s="108"/>
      <c r="G15" s="108"/>
      <c r="H15" s="108"/>
      <c r="I15" s="108"/>
      <c r="J15" s="108"/>
      <c r="K15" s="108"/>
    </row>
    <row r="16" spans="1:30" ht="6" customHeight="1" thickTop="1" thickBot="1" x14ac:dyDescent="0.3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9" ht="16.8" thickTop="1" thickBot="1" x14ac:dyDescent="0.35">
      <c r="A17" s="94" t="s">
        <v>11</v>
      </c>
      <c r="B17" s="95"/>
      <c r="C17" s="95"/>
      <c r="D17" s="95"/>
      <c r="E17" s="96"/>
      <c r="F17" s="35"/>
      <c r="G17" s="94" t="s">
        <v>12</v>
      </c>
      <c r="H17" s="95"/>
      <c r="I17" s="95"/>
      <c r="J17" s="95"/>
      <c r="K17" s="96"/>
    </row>
    <row r="18" spans="1:19" ht="31.2" thickTop="1" x14ac:dyDescent="0.3">
      <c r="A18" s="3" t="s">
        <v>13</v>
      </c>
      <c r="B18" s="32" t="s">
        <v>14</v>
      </c>
      <c r="C18" s="20" t="s">
        <v>36</v>
      </c>
      <c r="D18" s="19" t="s">
        <v>37</v>
      </c>
      <c r="E18" s="4" t="s">
        <v>45</v>
      </c>
      <c r="F18" s="35"/>
      <c r="G18" s="3" t="s">
        <v>13</v>
      </c>
      <c r="H18" s="32" t="s">
        <v>14</v>
      </c>
      <c r="I18" s="20" t="s">
        <v>36</v>
      </c>
      <c r="J18" s="19" t="s">
        <v>37</v>
      </c>
      <c r="K18" s="4" t="s">
        <v>45</v>
      </c>
      <c r="R18" s="12"/>
      <c r="S18" s="12"/>
    </row>
    <row r="19" spans="1:19" ht="10.5" customHeight="1" x14ac:dyDescent="0.3">
      <c r="A19" s="5" t="s">
        <v>46</v>
      </c>
      <c r="B19" s="18">
        <v>44835</v>
      </c>
      <c r="C19" s="74"/>
      <c r="D19" s="17"/>
      <c r="E19" s="15" t="str">
        <f>IF(C19='[1]data (2)'!B4,"",IF((C19+D19)&lt;&gt;0,(C19+D19), ""))</f>
        <v/>
      </c>
      <c r="F19" s="35"/>
      <c r="G19" s="5" t="s">
        <v>46</v>
      </c>
      <c r="H19" s="18">
        <f>B24+2</f>
        <v>44842</v>
      </c>
      <c r="I19" s="74"/>
      <c r="J19" s="17"/>
      <c r="K19" s="15" t="str">
        <f>IF(I19='[1]data (2)'!H4,"",IF((I19+J19)&lt;&gt;0,(I19+J19), ""))</f>
        <v/>
      </c>
      <c r="S19" s="12"/>
    </row>
    <row r="20" spans="1:19" ht="10.5" customHeight="1" x14ac:dyDescent="0.3">
      <c r="A20" s="5" t="s">
        <v>6</v>
      </c>
      <c r="B20" s="18">
        <f t="shared" ref="B20:B24" si="0">B19+1</f>
        <v>44836</v>
      </c>
      <c r="C20" s="74">
        <v>4</v>
      </c>
      <c r="D20" s="17"/>
      <c r="E20" s="15">
        <f>IF((C20+D20)&lt;&gt;0,(C20+D20),"")</f>
        <v>4</v>
      </c>
      <c r="F20" s="35"/>
      <c r="G20" s="5" t="s">
        <v>6</v>
      </c>
      <c r="H20" s="18">
        <f>H19+1</f>
        <v>44843</v>
      </c>
      <c r="I20" s="74">
        <v>4</v>
      </c>
      <c r="J20" s="17"/>
      <c r="K20" s="15">
        <f>IF((I20+J20)&lt;&gt;0,(I20+J20),"")</f>
        <v>4</v>
      </c>
    </row>
    <row r="21" spans="1:19" ht="10.5" customHeight="1" x14ac:dyDescent="0.3">
      <c r="A21" s="5" t="s">
        <v>7</v>
      </c>
      <c r="B21" s="18">
        <f t="shared" si="0"/>
        <v>44837</v>
      </c>
      <c r="C21" s="74">
        <v>1</v>
      </c>
      <c r="D21" s="17"/>
      <c r="E21" s="15">
        <f>IF(C21='[1]data (2)'!B6,"",IF((C21+D21)&lt;&gt;0,(C21+D21), ""))</f>
        <v>1</v>
      </c>
      <c r="F21" s="35"/>
      <c r="G21" s="5" t="s">
        <v>7</v>
      </c>
      <c r="H21" s="18">
        <f>H20+1</f>
        <v>44844</v>
      </c>
      <c r="I21" s="74">
        <v>1</v>
      </c>
      <c r="J21" s="17"/>
      <c r="K21" s="15">
        <f>IF(I21='[1]data (2)'!H6,"",IF((I21+J21)&lt;&gt;0,(I21+J21), ""))</f>
        <v>1</v>
      </c>
    </row>
    <row r="22" spans="1:19" ht="10.5" customHeight="1" x14ac:dyDescent="0.3">
      <c r="A22" s="5" t="s">
        <v>8</v>
      </c>
      <c r="B22" s="18">
        <f t="shared" si="0"/>
        <v>44838</v>
      </c>
      <c r="C22" s="74"/>
      <c r="D22" s="17">
        <v>8</v>
      </c>
      <c r="E22" s="15">
        <f>IF(C22='[1]data (2)'!B7,"",IF((C22+D22)&lt;&gt;0,(C22+D22), ""))</f>
        <v>8</v>
      </c>
      <c r="F22" s="35"/>
      <c r="G22" s="5" t="s">
        <v>8</v>
      </c>
      <c r="H22" s="18">
        <f t="shared" ref="H22:H24" si="1">H21+1</f>
        <v>44845</v>
      </c>
      <c r="I22" s="74"/>
      <c r="J22" s="17">
        <v>8</v>
      </c>
      <c r="K22" s="15">
        <f>IF((I22+J22)&lt;&gt;0,(I22+J22),"")</f>
        <v>8</v>
      </c>
    </row>
    <row r="23" spans="1:19" ht="10.5" customHeight="1" x14ac:dyDescent="0.3">
      <c r="A23" s="5" t="s">
        <v>9</v>
      </c>
      <c r="B23" s="18">
        <f t="shared" si="0"/>
        <v>44839</v>
      </c>
      <c r="C23" s="74">
        <v>1</v>
      </c>
      <c r="D23" s="17"/>
      <c r="E23" s="15">
        <f>IF(C23='[1]data (2)'!B8,"",IF((C23+D23)&lt;&gt;0,(C23+D23), ""))</f>
        <v>1</v>
      </c>
      <c r="F23" s="35"/>
      <c r="G23" s="5" t="s">
        <v>9</v>
      </c>
      <c r="H23" s="18">
        <f t="shared" si="1"/>
        <v>44846</v>
      </c>
      <c r="I23" s="74">
        <v>1</v>
      </c>
      <c r="J23" s="17"/>
      <c r="K23" s="15">
        <f>IF(I23='[1]data (2)'!H8,"",IF((I23+J23)&lt;&gt;0,(I23+J23), ""))</f>
        <v>1</v>
      </c>
    </row>
    <row r="24" spans="1:19" ht="10.5" customHeight="1" x14ac:dyDescent="0.3">
      <c r="A24" s="5" t="s">
        <v>10</v>
      </c>
      <c r="B24" s="18">
        <f t="shared" si="0"/>
        <v>44840</v>
      </c>
      <c r="C24" s="74"/>
      <c r="D24" s="17"/>
      <c r="E24" s="15" t="str">
        <f>IF(C24='[1]data (2)'!B9,"",IF((C24+D24)&lt;&gt;0,(C24+D24), ""))</f>
        <v/>
      </c>
      <c r="F24" s="35"/>
      <c r="G24" s="5" t="s">
        <v>10</v>
      </c>
      <c r="H24" s="18">
        <f t="shared" si="1"/>
        <v>44847</v>
      </c>
      <c r="I24" s="74"/>
      <c r="J24" s="17"/>
      <c r="K24" s="15" t="str">
        <f>IF(I24='[1]data (2)'!H9,"",IF((I24+J24)&lt;&gt;0,(I24+J24), ""))</f>
        <v/>
      </c>
    </row>
    <row r="25" spans="1:19" ht="22.8" x14ac:dyDescent="0.3">
      <c r="A25" s="6" t="s">
        <v>18</v>
      </c>
      <c r="B25" s="18"/>
      <c r="C25" s="74"/>
      <c r="D25" s="17"/>
      <c r="E25" s="15" t="str">
        <f>IF(C25='[1]data (2)'!B10,"",IF((C25+D25)&lt;&gt;0,(C25+D25), ""))</f>
        <v/>
      </c>
      <c r="F25" s="35"/>
      <c r="G25" s="6" t="s">
        <v>18</v>
      </c>
      <c r="H25" s="18"/>
      <c r="I25" s="74"/>
      <c r="J25" s="17"/>
      <c r="K25" s="15" t="str">
        <f>IF(I25='[1]data (2)'!H10,"",IF((I25+J25)&lt;&gt;0,(I25+J25), ""))</f>
        <v/>
      </c>
    </row>
    <row r="26" spans="1:19" ht="24" customHeight="1" x14ac:dyDescent="0.3">
      <c r="A26" s="6" t="s">
        <v>19</v>
      </c>
      <c r="B26" s="18"/>
      <c r="C26" s="74"/>
      <c r="D26" s="17"/>
      <c r="E26" s="15" t="str">
        <f>IF(C26='[1]data (2)'!B10,"",IF((C26+D26)&lt;&gt;0,(C26+D26), ""))</f>
        <v/>
      </c>
      <c r="F26" s="35"/>
      <c r="G26" s="6" t="s">
        <v>19</v>
      </c>
      <c r="H26" s="18"/>
      <c r="I26" s="74"/>
      <c r="J26" s="17"/>
      <c r="K26" s="15" t="str">
        <f>IF(I26='data (2)'!B10,"",IF((I26+J26)&lt;&gt;0,(I26+J26), ""))</f>
        <v/>
      </c>
    </row>
    <row r="27" spans="1:19" ht="16.2" thickBot="1" x14ac:dyDescent="0.35">
      <c r="A27" s="47" t="s">
        <v>15</v>
      </c>
      <c r="B27" s="27"/>
      <c r="C27" s="92" t="str">
        <f xml:space="preserve"> "="   &amp; IF(SUM(D19:D26)&lt;&gt;0,SUM(D19:D26),0 )  &amp; "+"  &amp;  IF(SUM(C19:C26)&lt;&gt;0,SUM(C19:C26),0 )</f>
        <v>=8+6</v>
      </c>
      <c r="D27" s="93"/>
      <c r="E27" s="36">
        <f>IF(  IF(SUM(C19:C26)&lt;&gt;0,SUM(C19:C26),0 )+IF(SUM(D19:D26)&lt;&gt;0,SUM(D19:D26),0 )&lt;=J5,0, IF(SUM(C19:C26)&lt;&gt;0,SUM(C19:C26),0 )+IF(SUM(D19:D26)&lt;&gt;0,SUM(D19:D26),0 ))</f>
        <v>14</v>
      </c>
      <c r="F27" s="35"/>
      <c r="G27" s="47" t="s">
        <v>15</v>
      </c>
      <c r="H27" s="27"/>
      <c r="I27" s="92" t="str">
        <f xml:space="preserve"> "="   &amp;  IF(SUM(J19:J26)&lt;&gt;0,SUM(J19:J26),0 )  &amp; "+"  &amp;  IF(SUM(I19:I26)&lt;&gt;0,SUM(I19:I26),0 )</f>
        <v>=8+6</v>
      </c>
      <c r="J27" s="93"/>
      <c r="K27" s="36">
        <f>IF(  IF(SUM(I19:I26)&lt;&gt;0,SUM(I19:I26),0 )+IF(SUM(J19:J26)&lt;&gt;0,SUM(J19:J26),0 )&lt;=P5,0, IF(SUM(I19:I26)&lt;&gt;0,SUM(I19:I26),0 )+IF(SUM(J19:J26)&lt;&gt;0,SUM(J19:J26),0 ))</f>
        <v>14</v>
      </c>
    </row>
    <row r="28" spans="1:19" ht="9" customHeight="1" thickTop="1" thickBot="1" x14ac:dyDescent="0.3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9" ht="16.8" thickTop="1" thickBot="1" x14ac:dyDescent="0.35">
      <c r="A29" s="94" t="s">
        <v>16</v>
      </c>
      <c r="B29" s="95"/>
      <c r="C29" s="95"/>
      <c r="D29" s="95"/>
      <c r="E29" s="96"/>
      <c r="F29" s="35"/>
      <c r="G29" s="94" t="s">
        <v>17</v>
      </c>
      <c r="H29" s="95"/>
      <c r="I29" s="95"/>
      <c r="J29" s="95"/>
      <c r="K29" s="96"/>
    </row>
    <row r="30" spans="1:19" ht="31.2" thickTop="1" x14ac:dyDescent="0.3">
      <c r="A30" s="7" t="s">
        <v>13</v>
      </c>
      <c r="B30" s="21" t="s">
        <v>14</v>
      </c>
      <c r="C30" s="20" t="s">
        <v>36</v>
      </c>
      <c r="D30" s="19" t="s">
        <v>37</v>
      </c>
      <c r="E30" s="4" t="s">
        <v>45</v>
      </c>
      <c r="F30" s="37"/>
      <c r="G30" s="7" t="s">
        <v>13</v>
      </c>
      <c r="H30" s="21" t="s">
        <v>14</v>
      </c>
      <c r="I30" s="20" t="s">
        <v>36</v>
      </c>
      <c r="J30" s="19" t="s">
        <v>37</v>
      </c>
      <c r="K30" s="4" t="s">
        <v>45</v>
      </c>
    </row>
    <row r="31" spans="1:19" ht="10.5" customHeight="1" x14ac:dyDescent="0.3">
      <c r="A31" s="5" t="s">
        <v>46</v>
      </c>
      <c r="B31" s="18">
        <f>H24+2</f>
        <v>44849</v>
      </c>
      <c r="C31" s="74"/>
      <c r="D31" s="17"/>
      <c r="E31" s="15" t="str">
        <f>IF(C31='[1]data (2)'!B16,"",IF((C31+D31)&lt;&gt;0,(C31+D31), ""))</f>
        <v/>
      </c>
      <c r="F31" s="37"/>
      <c r="G31" s="5" t="s">
        <v>46</v>
      </c>
      <c r="H31" s="18">
        <f>B36+2</f>
        <v>44856</v>
      </c>
      <c r="I31" s="74"/>
      <c r="J31" s="17"/>
      <c r="K31" s="15" t="str">
        <f>IF(I31='[1]data (2)'!H16,"",IF((I31+J31)&lt;&gt;0,(I31+J31), ""))</f>
        <v/>
      </c>
    </row>
    <row r="32" spans="1:19" ht="10.5" customHeight="1" x14ac:dyDescent="0.3">
      <c r="A32" s="5" t="s">
        <v>6</v>
      </c>
      <c r="B32" s="18">
        <f>B31+1</f>
        <v>44850</v>
      </c>
      <c r="C32" s="74">
        <v>4</v>
      </c>
      <c r="D32" s="17"/>
      <c r="E32" s="15">
        <f>IF((C32+D32)&lt;&gt;0,(C32+D32),"")</f>
        <v>4</v>
      </c>
      <c r="F32" s="35"/>
      <c r="G32" s="5" t="s">
        <v>6</v>
      </c>
      <c r="H32" s="18">
        <f>H31+1</f>
        <v>44857</v>
      </c>
      <c r="I32" s="74">
        <v>4</v>
      </c>
      <c r="J32" s="17"/>
      <c r="K32" s="15">
        <f>IF((I32+J32)&lt;&gt;0,(I32+J32),"")</f>
        <v>4</v>
      </c>
    </row>
    <row r="33" spans="1:11" ht="10.5" customHeight="1" x14ac:dyDescent="0.3">
      <c r="A33" s="5" t="s">
        <v>7</v>
      </c>
      <c r="B33" s="18">
        <f t="shared" ref="B33:B36" si="2">B32+1</f>
        <v>44851</v>
      </c>
      <c r="C33" s="74">
        <v>1</v>
      </c>
      <c r="D33" s="17"/>
      <c r="E33" s="15">
        <f>IF(C33='[1]data (2)'!B18,"",IF((C33+D33)&lt;&gt;0,(C33+D33), ""))</f>
        <v>1</v>
      </c>
      <c r="F33" s="35"/>
      <c r="G33" s="5" t="s">
        <v>7</v>
      </c>
      <c r="H33" s="18">
        <f t="shared" ref="H33:H35" si="3">H32+1</f>
        <v>44858</v>
      </c>
      <c r="I33" s="74">
        <v>1</v>
      </c>
      <c r="J33" s="17"/>
      <c r="K33" s="15">
        <f>IF(I33='[1]data (2)'!H18,"",IF((I33+J33)&lt;&gt;0,(I33+J33), ""))</f>
        <v>1</v>
      </c>
    </row>
    <row r="34" spans="1:11" ht="10.5" customHeight="1" x14ac:dyDescent="0.3">
      <c r="A34" s="5" t="s">
        <v>8</v>
      </c>
      <c r="B34" s="18">
        <f t="shared" si="2"/>
        <v>44852</v>
      </c>
      <c r="C34" s="74"/>
      <c r="D34" s="17">
        <v>8</v>
      </c>
      <c r="E34" s="15">
        <f>IF((C34+D34)&lt;&gt;0,(C34+D34),"")</f>
        <v>8</v>
      </c>
      <c r="F34" s="35"/>
      <c r="G34" s="5" t="s">
        <v>8</v>
      </c>
      <c r="H34" s="18">
        <f t="shared" si="3"/>
        <v>44859</v>
      </c>
      <c r="I34" s="74"/>
      <c r="J34" s="17">
        <v>8</v>
      </c>
      <c r="K34" s="15">
        <f>IF((I34+J34)&lt;&gt;0,(I34+J34),"")</f>
        <v>8</v>
      </c>
    </row>
    <row r="35" spans="1:11" ht="10.5" customHeight="1" x14ac:dyDescent="0.3">
      <c r="A35" s="5" t="s">
        <v>9</v>
      </c>
      <c r="B35" s="18">
        <f t="shared" si="2"/>
        <v>44853</v>
      </c>
      <c r="C35" s="74">
        <v>1</v>
      </c>
      <c r="D35" s="17"/>
      <c r="E35" s="15">
        <f>IF(C35='[1]data (2)'!B20,"",IF((C35+D35)&lt;&gt;0,(C35+D35), ""))</f>
        <v>1</v>
      </c>
      <c r="F35" s="35"/>
      <c r="G35" s="5" t="s">
        <v>9</v>
      </c>
      <c r="H35" s="18">
        <f t="shared" si="3"/>
        <v>44860</v>
      </c>
      <c r="I35" s="74">
        <v>1</v>
      </c>
      <c r="J35" s="17"/>
      <c r="K35" s="15">
        <f>IF(I35='[1]data (2)'!H20,"",IF((I35+J35)&lt;&gt;0,(I35+J35), ""))</f>
        <v>1</v>
      </c>
    </row>
    <row r="36" spans="1:11" ht="10.5" customHeight="1" x14ac:dyDescent="0.3">
      <c r="A36" s="5" t="s">
        <v>10</v>
      </c>
      <c r="B36" s="18">
        <f t="shared" si="2"/>
        <v>44854</v>
      </c>
      <c r="C36" s="74"/>
      <c r="D36" s="17"/>
      <c r="E36" s="15" t="str">
        <f>IF(C36='[1]data (2)'!B21,"",IF((C36+D36)&lt;&gt;0,(C36+D36), ""))</f>
        <v/>
      </c>
      <c r="F36" s="35"/>
      <c r="G36" s="5" t="s">
        <v>10</v>
      </c>
      <c r="H36" s="18">
        <f>H35+1</f>
        <v>44861</v>
      </c>
      <c r="I36" s="74"/>
      <c r="J36" s="17"/>
      <c r="K36" s="15" t="str">
        <f>IF(I36='[1]data (2)'!H21,"",IF((I36+J36)&lt;&gt;0,(I36+J36), ""))</f>
        <v/>
      </c>
    </row>
    <row r="37" spans="1:11" ht="21.75" customHeight="1" x14ac:dyDescent="0.3">
      <c r="A37" s="6" t="s">
        <v>18</v>
      </c>
      <c r="B37" s="18"/>
      <c r="C37" s="74"/>
      <c r="D37" s="17"/>
      <c r="E37" s="15" t="str">
        <f>IF(C37='[1]data (2)'!B22,"",IF((C37+D37)&lt;&gt;0,(C37+D37), ""))</f>
        <v/>
      </c>
      <c r="F37" s="35"/>
      <c r="G37" s="6" t="s">
        <v>18</v>
      </c>
      <c r="H37" s="18"/>
      <c r="I37" s="74"/>
      <c r="J37" s="17"/>
      <c r="K37" s="15" t="str">
        <f>IF(I37='[1]data (2)'!H22,"",IF((I37+J37)&lt;&gt;0,(I37+J37), ""))</f>
        <v/>
      </c>
    </row>
    <row r="38" spans="1:11" ht="21.75" customHeight="1" x14ac:dyDescent="0.3">
      <c r="A38" s="6" t="s">
        <v>19</v>
      </c>
      <c r="B38" s="18"/>
      <c r="C38" s="74"/>
      <c r="D38" s="17"/>
      <c r="E38" s="15" t="str">
        <f>IF(C38='data (2)'!B10,"",IF((C38+D38)&lt;&gt;0,(C38+D38), ""))</f>
        <v/>
      </c>
      <c r="F38" s="35"/>
      <c r="G38" s="6" t="s">
        <v>19</v>
      </c>
      <c r="H38" s="18"/>
      <c r="I38" s="16"/>
      <c r="J38" s="17"/>
      <c r="K38" s="15" t="str">
        <f>IF(I38='data (2)'!B10,"",IF((I38+J38)&lt;&gt;0,(I38+J38), ""))</f>
        <v/>
      </c>
    </row>
    <row r="39" spans="1:11" ht="16.2" thickBot="1" x14ac:dyDescent="0.35">
      <c r="A39" s="47" t="s">
        <v>15</v>
      </c>
      <c r="B39" s="27"/>
      <c r="C39" s="92" t="str">
        <f xml:space="preserve"> "="   &amp; IF(SUM(D31:D38)&lt;&gt;0,SUM(D31:D38),0 )  &amp; "+"&amp;  IF(SUM(C31:C38)&lt;&gt;0,SUM(C31:C38),0 )</f>
        <v>=8+6</v>
      </c>
      <c r="D39" s="93"/>
      <c r="E39" s="36">
        <f>IF(  IF(SUM(D31:D38)&lt;&gt;0,SUM(D31:D38),0 )+IF(SUM(C31:C38)&lt;&gt;0,SUM(C31:C38),0 )&lt;=P5,0,   IF(SUM(D31:D38)&lt;&gt;0,SUM(D31:D38),0 )+IF(SUM(C31:C38)&lt;&gt;0,SUM(C31:C38),0 ))</f>
        <v>14</v>
      </c>
      <c r="F39" s="35"/>
      <c r="G39" s="47" t="s">
        <v>15</v>
      </c>
      <c r="H39" s="27"/>
      <c r="I39" s="92" t="str">
        <f xml:space="preserve"> "="   &amp; IF(SUM(J31:J38)&lt;&gt;0,SUM(J31:J38),0 )  &amp; "+"&amp;  IF(SUM(I31:I38)&lt;&gt;0,SUM(I31:I38),0 )</f>
        <v>=8+6</v>
      </c>
      <c r="J39" s="93"/>
      <c r="K39" s="36">
        <f>IF(  IF(SUM(J31:J38)&lt;&gt;0,SUM(J31:J38),0 )+IF(SUM(I31:I38)&lt;&gt;0,SUM(I31:I38),0 )&lt;=V5,0,   IF(SUM(J31:J38)&lt;&gt;0,SUM(J31:J38),0 )+IF(SUM(I31:I38)&lt;&gt;0,SUM(I31:I38),0 ))</f>
        <v>14</v>
      </c>
    </row>
    <row r="40" spans="1:11" ht="12.75" customHeight="1" thickTop="1" x14ac:dyDescent="0.3">
      <c r="A40" s="123"/>
      <c r="B40" s="123"/>
      <c r="C40" s="123"/>
      <c r="D40" s="123"/>
      <c r="E40" s="123"/>
      <c r="F40" s="35"/>
      <c r="G40" s="57"/>
      <c r="H40" s="57"/>
      <c r="I40" s="57"/>
      <c r="J40" s="57"/>
      <c r="K40" s="57"/>
    </row>
    <row r="41" spans="1:11" x14ac:dyDescent="0.3">
      <c r="A41" s="66"/>
      <c r="B41" s="66"/>
      <c r="C41" s="67"/>
      <c r="D41" s="67"/>
      <c r="E41" s="67"/>
      <c r="F41" s="37"/>
      <c r="G41" s="57"/>
      <c r="H41" s="57"/>
      <c r="I41" s="57"/>
      <c r="J41" s="57"/>
      <c r="K41" s="57"/>
    </row>
    <row r="42" spans="1:11" ht="5.25" customHeight="1" x14ac:dyDescent="0.3">
      <c r="A42" s="68"/>
      <c r="B42" s="69"/>
      <c r="C42" s="70"/>
      <c r="D42" s="70"/>
      <c r="E42" s="71"/>
      <c r="F42" s="37"/>
      <c r="G42" s="57"/>
      <c r="H42" s="57"/>
      <c r="I42" s="57"/>
      <c r="J42" s="57"/>
      <c r="K42" s="57"/>
    </row>
    <row r="43" spans="1:11" ht="12" hidden="1" customHeight="1" x14ac:dyDescent="0.3">
      <c r="A43" s="68"/>
      <c r="B43" s="69"/>
      <c r="C43" s="70"/>
      <c r="D43" s="70"/>
      <c r="E43" s="71"/>
      <c r="F43" s="35"/>
      <c r="G43" s="57"/>
      <c r="H43" s="57"/>
      <c r="I43" s="57"/>
      <c r="J43" s="57"/>
      <c r="K43" s="57"/>
    </row>
    <row r="44" spans="1:11" ht="12" customHeight="1" x14ac:dyDescent="0.3">
      <c r="A44" s="68"/>
      <c r="B44" s="69"/>
      <c r="C44" s="70"/>
      <c r="D44" s="70"/>
      <c r="E44" s="71"/>
      <c r="F44" s="35"/>
      <c r="G44" s="57"/>
      <c r="H44" s="57"/>
      <c r="I44" s="57"/>
      <c r="J44" s="57"/>
      <c r="K44" s="57"/>
    </row>
    <row r="45" spans="1:11" ht="1.5" customHeight="1" x14ac:dyDescent="0.3">
      <c r="A45" s="68"/>
      <c r="B45" s="69"/>
      <c r="C45" s="70"/>
      <c r="D45" s="70"/>
      <c r="E45" s="71"/>
      <c r="F45" s="35"/>
      <c r="G45" s="57"/>
      <c r="H45" s="57"/>
      <c r="I45" s="57"/>
      <c r="J45" s="57"/>
      <c r="K45" s="57"/>
    </row>
    <row r="46" spans="1:11" ht="12" hidden="1" customHeight="1" x14ac:dyDescent="0.3">
      <c r="A46" s="68"/>
      <c r="B46" s="69"/>
      <c r="C46" s="70"/>
      <c r="D46" s="70"/>
      <c r="E46" s="71"/>
      <c r="F46" s="35"/>
      <c r="G46" s="57"/>
      <c r="H46" s="57"/>
      <c r="I46" s="57"/>
      <c r="J46" s="57"/>
      <c r="K46" s="57"/>
    </row>
    <row r="47" spans="1:11" ht="0.75" customHeight="1" x14ac:dyDescent="0.3">
      <c r="A47" s="68"/>
      <c r="B47" s="69"/>
      <c r="C47" s="70"/>
      <c r="D47" s="70"/>
      <c r="E47" s="71"/>
      <c r="F47" s="35"/>
      <c r="G47" s="57"/>
      <c r="H47" s="57"/>
      <c r="I47" s="57"/>
      <c r="J47" s="57"/>
      <c r="K47" s="57"/>
    </row>
    <row r="48" spans="1:11" ht="7.5" customHeight="1" x14ac:dyDescent="0.3">
      <c r="A48" s="72"/>
      <c r="B48" s="69"/>
      <c r="C48" s="70"/>
      <c r="D48" s="70"/>
      <c r="E48" s="71"/>
      <c r="F48" s="35"/>
      <c r="G48" s="57"/>
      <c r="H48" s="57"/>
      <c r="I48" s="57"/>
      <c r="J48" s="57"/>
      <c r="K48" s="57"/>
    </row>
    <row r="49" spans="1:11" ht="21.75" hidden="1" customHeight="1" x14ac:dyDescent="0.3">
      <c r="A49" s="72"/>
      <c r="B49" s="69"/>
      <c r="C49" s="70"/>
      <c r="D49" s="70"/>
      <c r="E49" s="71"/>
      <c r="F49" s="35"/>
      <c r="G49" s="57"/>
      <c r="H49" s="57"/>
      <c r="I49" s="57"/>
      <c r="J49" s="57"/>
      <c r="K49" s="57"/>
    </row>
    <row r="50" spans="1:11" ht="21.75" customHeight="1" x14ac:dyDescent="0.3">
      <c r="A50" s="68"/>
      <c r="B50" s="68"/>
      <c r="C50" s="124"/>
      <c r="D50" s="124"/>
      <c r="E50" s="73"/>
      <c r="F50" s="35"/>
      <c r="G50" s="57"/>
      <c r="H50" s="57"/>
      <c r="I50" s="57"/>
      <c r="J50" s="57"/>
      <c r="K50" s="57"/>
    </row>
    <row r="51" spans="1:11" ht="0.75" customHeight="1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9.75" customHeight="1" thickBot="1" x14ac:dyDescent="0.35">
      <c r="A52" s="90" t="str">
        <f>"کۆی گشتی کاتژمێرەکان :  [" &amp; SUM(E39,K39,E27,K27+E50) &amp; "] کاتژمێر"</f>
        <v>کۆی گشتی کاتژمێرەکان :  [56] کاتژمێر</v>
      </c>
      <c r="B52" s="90"/>
      <c r="C52" s="90"/>
      <c r="D52" s="57"/>
      <c r="E52" s="57"/>
      <c r="F52" s="60"/>
      <c r="G52" s="91" t="str">
        <f>"کۆی کاتژمێرەکانی زێدەکی :[" &amp; SUM(E39,K39,E27,K27,E50) - (IF(E27=0,0,I5)+IF(K27=0,0,I5)+IF(E39=0,0,I5)+IF(K39=0,0,I5)+IF(E50=0,0,I5)) &amp; "] کاتژمێر"</f>
        <v>کۆی کاتژمێرەکانی زێدەکی :[8] کاتژمێر</v>
      </c>
      <c r="H52" s="91"/>
      <c r="I52" s="91"/>
      <c r="J52" s="91"/>
      <c r="K52" s="57"/>
    </row>
    <row r="53" spans="1:11" ht="16.8" thickTop="1" thickBot="1" x14ac:dyDescent="0.35">
      <c r="A53" s="90" t="str">
        <f>"کۆی کاتژمێرەکانی نیساب :[" &amp;IF(E27=0,0,I5)+IF(K27=0,0,I5)+IF(E39=0,0,I5)+IF(K39=0,0,I5)+IF(E50=0,0,I5) &amp; "] کاتژمێر"</f>
        <v>کۆی کاتژمێرەکانی نیساب :[48] کاتژمێر</v>
      </c>
      <c r="B53" s="90"/>
      <c r="C53" s="90"/>
      <c r="D53" s="57"/>
      <c r="E53" s="57"/>
      <c r="F53" s="60"/>
      <c r="G53" s="86" t="s">
        <v>57</v>
      </c>
      <c r="H53" s="87"/>
      <c r="I53" s="45">
        <f>IF(C5='data (2)'!A3,3500,IF(C5='data (2)'!A4,4500,IF(C5='data (2)'!A5,5500,IF(C5='data (2)'!A2,2500,IF(C5='data (2)'!A1,2500,6500)))))</f>
        <v>3500</v>
      </c>
      <c r="J53" s="44" t="s">
        <v>56</v>
      </c>
      <c r="K53" s="60"/>
    </row>
    <row r="54" spans="1:11" ht="16.8" thickTop="1" thickBot="1" x14ac:dyDescent="0.35">
      <c r="A54" s="38"/>
      <c r="B54" s="38"/>
      <c r="C54" s="38"/>
      <c r="D54" s="38"/>
      <c r="E54" s="57"/>
      <c r="F54" s="60"/>
      <c r="G54" s="88" t="s">
        <v>26</v>
      </c>
      <c r="H54" s="89"/>
      <c r="I54" s="46">
        <f>I53*(SUM(E39,K39,E27,K27,E50) - (IF(E27=0,0,I5)+IF(K27=0,0,I5)+IF(E39=0,0,I5)+IF(K39=0,0,I5)+IF(E50=0,0,I5)))</f>
        <v>28000</v>
      </c>
      <c r="J54" s="44" t="s">
        <v>56</v>
      </c>
      <c r="K54" s="60"/>
    </row>
    <row r="55" spans="1:11" ht="30.75" customHeight="1" thickTop="1" x14ac:dyDescent="0.3">
      <c r="A55" s="38"/>
      <c r="B55" s="38"/>
      <c r="C55" s="38"/>
      <c r="D55" s="38"/>
      <c r="E55" s="57"/>
      <c r="F55" s="59"/>
      <c r="G55" s="59"/>
      <c r="H55" s="59"/>
      <c r="I55" s="8"/>
      <c r="J55" s="57"/>
      <c r="K55" s="57"/>
    </row>
    <row r="56" spans="1:11" ht="24.75" customHeight="1" x14ac:dyDescent="0.3">
      <c r="A56" s="85" t="s">
        <v>58</v>
      </c>
      <c r="B56" s="85"/>
      <c r="C56" s="85"/>
      <c r="D56" s="83"/>
      <c r="E56" s="83"/>
      <c r="F56" s="83"/>
      <c r="G56" s="83"/>
      <c r="H56" s="85" t="s">
        <v>38</v>
      </c>
      <c r="I56" s="85"/>
      <c r="J56" s="85"/>
      <c r="K56" s="40"/>
    </row>
    <row r="57" spans="1:11" ht="13.5" customHeight="1" x14ac:dyDescent="0.3">
      <c r="A57" s="85" t="s">
        <v>59</v>
      </c>
      <c r="B57" s="85"/>
      <c r="C57" s="85"/>
      <c r="D57" s="83"/>
      <c r="E57" s="83"/>
      <c r="F57" s="83"/>
      <c r="G57" s="83"/>
      <c r="H57" s="85" t="s">
        <v>39</v>
      </c>
      <c r="I57" s="85"/>
      <c r="J57" s="85"/>
      <c r="K57" s="40"/>
    </row>
    <row r="58" spans="1:11" x14ac:dyDescent="0.3">
      <c r="A58" s="56"/>
      <c r="B58" s="56"/>
      <c r="C58" s="56"/>
      <c r="D58" s="55"/>
      <c r="E58" s="55"/>
      <c r="F58" s="40"/>
      <c r="G58" s="56"/>
      <c r="H58" s="56"/>
      <c r="I58" s="56"/>
      <c r="J58" s="56"/>
      <c r="K58" s="40"/>
    </row>
    <row r="59" spans="1:11" ht="6" customHeight="1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40"/>
    </row>
    <row r="60" spans="1:11" ht="6" customHeight="1" x14ac:dyDescent="0.3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40"/>
    </row>
    <row r="61" spans="1:11" ht="38.25" customHeight="1" x14ac:dyDescent="0.3">
      <c r="A61" s="58"/>
      <c r="B61" s="58"/>
      <c r="C61" s="58"/>
      <c r="D61" s="60"/>
      <c r="E61" s="60"/>
      <c r="F61" s="60"/>
      <c r="G61" s="60"/>
      <c r="H61" s="58"/>
      <c r="I61" s="58"/>
      <c r="J61" s="58"/>
      <c r="K61" s="58"/>
    </row>
    <row r="62" spans="1:11" x14ac:dyDescent="0.3">
      <c r="A62" s="85" t="str">
        <f>C4</f>
        <v>خدر حمدامين حسين</v>
      </c>
      <c r="B62" s="85"/>
      <c r="C62" s="85"/>
      <c r="D62" s="83" t="str">
        <f>sample!D51</f>
        <v xml:space="preserve"> د.محمد عيسى حسين حسن </v>
      </c>
      <c r="E62" s="83"/>
      <c r="F62" s="83"/>
      <c r="G62" s="83"/>
      <c r="H62" s="85" t="s">
        <v>28</v>
      </c>
      <c r="I62" s="85"/>
      <c r="J62" s="85"/>
      <c r="K62" s="58"/>
    </row>
    <row r="63" spans="1:11" x14ac:dyDescent="0.3">
      <c r="A63" s="85" t="s">
        <v>40</v>
      </c>
      <c r="B63" s="85"/>
      <c r="C63" s="85"/>
      <c r="D63" s="83" t="s">
        <v>60</v>
      </c>
      <c r="E63" s="83"/>
      <c r="F63" s="83"/>
      <c r="G63" s="83"/>
      <c r="H63" s="85" t="s">
        <v>41</v>
      </c>
      <c r="I63" s="85"/>
      <c r="J63" s="85"/>
      <c r="K63" s="60"/>
    </row>
    <row r="64" spans="1:11" x14ac:dyDescent="0.3">
      <c r="A64" s="85"/>
      <c r="B64" s="85"/>
      <c r="C64" s="85"/>
      <c r="D64" s="83"/>
      <c r="E64" s="83"/>
      <c r="F64" s="83"/>
      <c r="G64" s="83"/>
      <c r="H64" s="85"/>
      <c r="I64" s="85"/>
      <c r="J64" s="85"/>
      <c r="K64" s="60"/>
    </row>
    <row r="69" spans="1:11" ht="24.6" x14ac:dyDescent="0.3">
      <c r="A69" s="117" t="s">
        <v>63</v>
      </c>
      <c r="B69" s="117"/>
      <c r="C69" s="117"/>
      <c r="D69" s="117"/>
      <c r="E69" s="117"/>
      <c r="F69" s="117"/>
      <c r="G69" s="117" t="s">
        <v>64</v>
      </c>
      <c r="H69" s="117"/>
      <c r="I69" s="117"/>
      <c r="J69" s="117"/>
      <c r="K69" s="117"/>
    </row>
    <row r="70" spans="1:11" ht="24.6" x14ac:dyDescent="0.3">
      <c r="A70" s="117" t="s">
        <v>65</v>
      </c>
      <c r="B70" s="117"/>
      <c r="C70" s="117"/>
      <c r="D70" s="117"/>
      <c r="E70" s="53"/>
      <c r="F70" s="53" t="str">
        <f>I2</f>
        <v>مانگى:</v>
      </c>
      <c r="G70" s="53">
        <f>J2</f>
        <v>10</v>
      </c>
      <c r="H70" s="118" t="str">
        <f>G2</f>
        <v>سالى: 2021</v>
      </c>
      <c r="I70" s="118"/>
      <c r="J70" s="118"/>
      <c r="K70" s="118"/>
    </row>
    <row r="71" spans="1:11" ht="24.6" x14ac:dyDescent="0.3">
      <c r="A71" s="113" t="s">
        <v>66</v>
      </c>
      <c r="B71" s="114"/>
      <c r="C71" s="114"/>
      <c r="D71" s="114"/>
      <c r="E71" s="116" t="str">
        <f>C4</f>
        <v>خدر حمدامين حسين</v>
      </c>
      <c r="F71" s="116"/>
      <c r="G71" s="116"/>
      <c r="H71" s="116"/>
      <c r="I71" s="116"/>
      <c r="J71" s="116"/>
      <c r="K71" s="116"/>
    </row>
    <row r="72" spans="1:11" ht="24.6" x14ac:dyDescent="0.3">
      <c r="A72" s="113" t="s">
        <v>67</v>
      </c>
      <c r="B72" s="114"/>
      <c r="C72" s="114"/>
      <c r="D72" s="115"/>
      <c r="E72" s="116" t="str">
        <f>C5</f>
        <v>مامۆستاى ياريده‌ده‌ر</v>
      </c>
      <c r="F72" s="116"/>
      <c r="G72" s="116"/>
      <c r="H72" s="116"/>
      <c r="I72" s="116"/>
      <c r="J72" s="116"/>
      <c r="K72" s="116"/>
    </row>
    <row r="73" spans="1:11" ht="24.6" x14ac:dyDescent="0.3">
      <c r="A73" s="113" t="s">
        <v>68</v>
      </c>
      <c r="B73" s="114"/>
      <c r="C73" s="114"/>
      <c r="D73" s="115"/>
      <c r="E73" s="116"/>
      <c r="F73" s="116"/>
      <c r="G73" s="116"/>
      <c r="H73" s="116"/>
      <c r="I73" s="116"/>
      <c r="J73" s="116"/>
      <c r="K73" s="116"/>
    </row>
    <row r="74" spans="1:11" ht="24.6" x14ac:dyDescent="0.3">
      <c r="A74" s="113" t="s">
        <v>69</v>
      </c>
      <c r="B74" s="114"/>
      <c r="C74" s="114"/>
      <c r="D74" s="115"/>
      <c r="E74" s="54">
        <f>I4</f>
        <v>0</v>
      </c>
      <c r="F74" s="54" t="s">
        <v>77</v>
      </c>
      <c r="G74" s="116">
        <f>J4</f>
        <v>0</v>
      </c>
      <c r="H74" s="116"/>
      <c r="I74" s="116"/>
      <c r="J74" s="116"/>
      <c r="K74" s="116"/>
    </row>
    <row r="75" spans="1:11" ht="24.6" x14ac:dyDescent="0.3">
      <c r="A75" s="113" t="s">
        <v>70</v>
      </c>
      <c r="B75" s="114"/>
      <c r="C75" s="114"/>
      <c r="D75" s="115"/>
      <c r="E75" s="116">
        <f>I5</f>
        <v>12</v>
      </c>
      <c r="F75" s="116"/>
      <c r="G75" s="116"/>
      <c r="H75" s="116"/>
      <c r="I75" s="116"/>
      <c r="J75" s="116"/>
      <c r="K75" s="116"/>
    </row>
    <row r="76" spans="1:11" ht="24.6" x14ac:dyDescent="0.3">
      <c r="A76" s="113" t="s">
        <v>71</v>
      </c>
      <c r="B76" s="114"/>
      <c r="C76" s="114"/>
      <c r="D76" s="115"/>
      <c r="E76" s="116">
        <f>I53</f>
        <v>3500</v>
      </c>
      <c r="F76" s="116"/>
      <c r="G76" s="116"/>
      <c r="H76" s="116"/>
      <c r="I76" s="116"/>
      <c r="J76" s="116" t="s">
        <v>76</v>
      </c>
      <c r="K76" s="116"/>
    </row>
    <row r="77" spans="1:11" ht="24.6" x14ac:dyDescent="0.3">
      <c r="A77" s="113" t="s">
        <v>72</v>
      </c>
      <c r="B77" s="114"/>
      <c r="C77" s="114"/>
      <c r="D77" s="115"/>
      <c r="E77" s="116">
        <f>SUM(E39,K39,E27,K27,E50) - (IF(E27=0,0,I5)+IF(K27=0,0,I5)+IF(E39=0,0,I5)+IF(K39=0,0,I5)+IF(E50=0,0,I5))</f>
        <v>8</v>
      </c>
      <c r="F77" s="116"/>
      <c r="G77" s="116"/>
      <c r="H77" s="116"/>
      <c r="I77" s="116"/>
      <c r="J77" s="116" t="s">
        <v>77</v>
      </c>
      <c r="K77" s="116"/>
    </row>
    <row r="78" spans="1:11" ht="21" x14ac:dyDescent="0.3">
      <c r="A78" s="119" t="s">
        <v>73</v>
      </c>
      <c r="B78" s="119"/>
      <c r="C78" s="119"/>
      <c r="D78" s="119"/>
      <c r="E78" s="119"/>
      <c r="F78" s="119"/>
      <c r="G78" s="54">
        <f>E76</f>
        <v>3500</v>
      </c>
      <c r="H78" s="54" t="s">
        <v>75</v>
      </c>
      <c r="I78" s="54">
        <f>SUM(E39,K39,E27,K27)-(IF(E27=0,0,I5)+IF(K27=0,0,I5)+IF(E39=0,0,I5)+IF(K39=0,0,I5))</f>
        <v>8</v>
      </c>
      <c r="J78" s="54">
        <f>I54</f>
        <v>28000</v>
      </c>
      <c r="K78" s="54" t="s">
        <v>76</v>
      </c>
    </row>
    <row r="79" spans="1:11" ht="24.6" x14ac:dyDescent="0.3">
      <c r="A79" s="113" t="s">
        <v>74</v>
      </c>
      <c r="B79" s="114"/>
      <c r="C79" s="114"/>
      <c r="D79" s="115"/>
      <c r="E79" s="120"/>
      <c r="F79" s="121"/>
      <c r="G79" s="121"/>
      <c r="H79" s="121"/>
      <c r="I79" s="121"/>
      <c r="J79" s="121"/>
      <c r="K79" s="122"/>
    </row>
  </sheetData>
  <mergeCells count="122">
    <mergeCell ref="A4:B4"/>
    <mergeCell ref="C4:D4"/>
    <mergeCell ref="G4:H4"/>
    <mergeCell ref="A5:B5"/>
    <mergeCell ref="C5:D5"/>
    <mergeCell ref="G5:H5"/>
    <mergeCell ref="A1:C1"/>
    <mergeCell ref="H1:K1"/>
    <mergeCell ref="A2:B2"/>
    <mergeCell ref="G2:H2"/>
    <mergeCell ref="A3:B3"/>
    <mergeCell ref="G3:H3"/>
    <mergeCell ref="J4:K4"/>
    <mergeCell ref="AA5:AB5"/>
    <mergeCell ref="AC5:AD5"/>
    <mergeCell ref="A6:B6"/>
    <mergeCell ref="N6:O6"/>
    <mergeCell ref="P6:Q6"/>
    <mergeCell ref="R6:S6"/>
    <mergeCell ref="T6:V6"/>
    <mergeCell ref="W6:X6"/>
    <mergeCell ref="Y6:Z6"/>
    <mergeCell ref="AA6:AB6"/>
    <mergeCell ref="N5:O5"/>
    <mergeCell ref="P5:Q5"/>
    <mergeCell ref="R5:S5"/>
    <mergeCell ref="T5:V5"/>
    <mergeCell ref="W5:X5"/>
    <mergeCell ref="Y5:Z5"/>
    <mergeCell ref="AC6:AD6"/>
    <mergeCell ref="A7:B7"/>
    <mergeCell ref="A8:B8"/>
    <mergeCell ref="N8:O8"/>
    <mergeCell ref="P8:Q8"/>
    <mergeCell ref="R8:S8"/>
    <mergeCell ref="T8:V8"/>
    <mergeCell ref="W8:X8"/>
    <mergeCell ref="Y8:Z8"/>
    <mergeCell ref="AA8:AB8"/>
    <mergeCell ref="D8:E8"/>
    <mergeCell ref="H8:I8"/>
    <mergeCell ref="D56:G56"/>
    <mergeCell ref="H56:J56"/>
    <mergeCell ref="AC8:AD8"/>
    <mergeCell ref="W9:X9"/>
    <mergeCell ref="Y9:Z9"/>
    <mergeCell ref="AA9:AB9"/>
    <mergeCell ref="AC9:AD9"/>
    <mergeCell ref="AC10:AD10"/>
    <mergeCell ref="W10:X10"/>
    <mergeCell ref="Y10:Z10"/>
    <mergeCell ref="AA10:AB10"/>
    <mergeCell ref="C10:D10"/>
    <mergeCell ref="E10:F10"/>
    <mergeCell ref="G10:H10"/>
    <mergeCell ref="I10:J10"/>
    <mergeCell ref="A9:B9"/>
    <mergeCell ref="N9:O9"/>
    <mergeCell ref="P9:Q9"/>
    <mergeCell ref="R9:S9"/>
    <mergeCell ref="T9:V9"/>
    <mergeCell ref="I27:J27"/>
    <mergeCell ref="A29:E29"/>
    <mergeCell ref="G29:K29"/>
    <mergeCell ref="A17:E17"/>
    <mergeCell ref="G17:K17"/>
    <mergeCell ref="C27:D27"/>
    <mergeCell ref="A10:B10"/>
    <mergeCell ref="N10:O10"/>
    <mergeCell ref="P10:Q10"/>
    <mergeCell ref="R10:S10"/>
    <mergeCell ref="T10:V10"/>
    <mergeCell ref="A11:B11"/>
    <mergeCell ref="A12:B12"/>
    <mergeCell ref="A14:B15"/>
    <mergeCell ref="D14:K14"/>
    <mergeCell ref="D15:K15"/>
    <mergeCell ref="A69:F69"/>
    <mergeCell ref="G69:K69"/>
    <mergeCell ref="C39:D39"/>
    <mergeCell ref="I39:J39"/>
    <mergeCell ref="A53:C53"/>
    <mergeCell ref="G54:H54"/>
    <mergeCell ref="A64:C64"/>
    <mergeCell ref="D64:G64"/>
    <mergeCell ref="H64:J64"/>
    <mergeCell ref="A57:C57"/>
    <mergeCell ref="D57:G57"/>
    <mergeCell ref="H57:J57"/>
    <mergeCell ref="A63:C63"/>
    <mergeCell ref="D63:G63"/>
    <mergeCell ref="H63:J63"/>
    <mergeCell ref="A62:C62"/>
    <mergeCell ref="D62:G62"/>
    <mergeCell ref="H62:J62"/>
    <mergeCell ref="A40:E40"/>
    <mergeCell ref="C50:D50"/>
    <mergeCell ref="A52:C52"/>
    <mergeCell ref="G52:J52"/>
    <mergeCell ref="G53:H53"/>
    <mergeCell ref="A56:C56"/>
    <mergeCell ref="A78:F78"/>
    <mergeCell ref="A79:D79"/>
    <mergeCell ref="E79:K79"/>
    <mergeCell ref="A75:D75"/>
    <mergeCell ref="A77:D77"/>
    <mergeCell ref="A76:D76"/>
    <mergeCell ref="E75:K75"/>
    <mergeCell ref="E76:I76"/>
    <mergeCell ref="J76:K76"/>
    <mergeCell ref="E77:I77"/>
    <mergeCell ref="J77:K77"/>
    <mergeCell ref="A73:D73"/>
    <mergeCell ref="E73:K73"/>
    <mergeCell ref="A74:D74"/>
    <mergeCell ref="G74:K74"/>
    <mergeCell ref="A70:D70"/>
    <mergeCell ref="A71:D71"/>
    <mergeCell ref="E71:K71"/>
    <mergeCell ref="A72:D72"/>
    <mergeCell ref="E72:K72"/>
    <mergeCell ref="H70:K70"/>
  </mergeCells>
  <dataValidations count="6">
    <dataValidation type="list" allowBlank="1" showInputMessage="1" showErrorMessage="1" sqref="J19:K26 D31:E38 E42:E49 D19:E26 D43:D49 J31:K38" xr:uid="{00000000-0002-0000-0100-000000000000}">
      <formula1>Lecc</formula1>
    </dataValidation>
    <dataValidation type="list" allowBlank="1" showInputMessage="1" showErrorMessage="1" sqref="B25:B26" xr:uid="{00000000-0002-0000-0100-000001000000}">
      <formula1>list1</formula1>
    </dataValidation>
    <dataValidation type="list" allowBlank="1" showInputMessage="1" showErrorMessage="1" sqref="H25:H26" xr:uid="{00000000-0002-0000-0100-000002000000}">
      <formula1>list2</formula1>
    </dataValidation>
    <dataValidation type="list" allowBlank="1" showInputMessage="1" showErrorMessage="1" sqref="B37:B38 B48:B49" xr:uid="{00000000-0002-0000-0100-000003000000}">
      <formula1>list3</formula1>
    </dataValidation>
    <dataValidation type="list" allowBlank="1" showInputMessage="1" showErrorMessage="1" sqref="H37:H38" xr:uid="{00000000-0002-0000-0100-000004000000}">
      <formula1>list4</formula1>
    </dataValidation>
    <dataValidation type="list" showInputMessage="1" showErrorMessage="1" sqref="D42" xr:uid="{00000000-0002-0000-0100-000005000000}">
      <formula1>Lecc</formula1>
    </dataValidation>
  </dataValidations>
  <printOptions horizontalCentered="1" verticalCentered="1"/>
  <pageMargins left="0" right="0" top="0" bottom="0" header="0" footer="0"/>
  <pageSetup paperSize="9" scale="95" orientation="portrait" r:id="rId1"/>
  <rowBreaks count="1" manualBreakCount="1">
    <brk id="63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8" id="{72BE866B-390A-4694-A7FA-335D648FAC24}">
            <xm:f>$I$26='data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expression" priority="359" id="{FAA69299-EB8A-425D-AF8B-029775B43271}">
            <xm:f>$C$38='data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350" id="{DD87488D-400B-420A-9BA1-EB8D9D571B61}">
            <xm:f>$I$38='data (2)'!$B$10</xm:f>
            <x14:dxf>
              <fill>
                <patternFill>
                  <bgColor theme="9" tint="0.39994506668294322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167" stopIfTrue="1" id="{B638AFD9-52A9-4B03-92BD-273147E30F86}">
            <xm:f>$C$20='data (2)'!$B$10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C43:D43</xm:sqref>
        </x14:conditionalFormatting>
        <x14:conditionalFormatting xmlns:xm="http://schemas.microsoft.com/office/excel/2006/main">
          <x14:cfRule type="expression" priority="168" stopIfTrue="1" id="{6970ADB2-1382-4017-BE16-FC49F4AEEDEC}">
            <xm:f>$C$21='data (2)'!$B$10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C44:D44</xm:sqref>
        </x14:conditionalFormatting>
        <x14:conditionalFormatting xmlns:xm="http://schemas.microsoft.com/office/excel/2006/main">
          <x14:cfRule type="expression" priority="169" id="{8D9F1E9A-7E23-4B75-AD5C-FA53010922A2}">
            <xm:f>$C$20='data (2)'!$B$10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D43</xm:sqref>
        </x14:conditionalFormatting>
        <x14:conditionalFormatting xmlns:xm="http://schemas.microsoft.com/office/excel/2006/main">
          <x14:cfRule type="expression" priority="166" id="{560D1000-8BE9-4140-BE0D-1431C45F6128}">
            <xm:f>($C$21='data (2)'!$B$10)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D44</xm:sqref>
        </x14:conditionalFormatting>
        <x14:conditionalFormatting xmlns:xm="http://schemas.microsoft.com/office/excel/2006/main">
          <x14:cfRule type="expression" priority="165" id="{50C2D698-697E-4F50-9517-854F365304A4}">
            <xm:f>$C$22='data (2)'!$B$10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C45:D45</xm:sqref>
        </x14:conditionalFormatting>
        <x14:conditionalFormatting xmlns:xm="http://schemas.microsoft.com/office/excel/2006/main">
          <x14:cfRule type="expression" priority="164" id="{823FFAF9-4F6C-4BAB-9459-588009BE51B0}">
            <xm:f>($C$22='data (2)'!$B$10)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D45</xm:sqref>
        </x14:conditionalFormatting>
        <x14:conditionalFormatting xmlns:xm="http://schemas.microsoft.com/office/excel/2006/main">
          <x14:cfRule type="expression" priority="163" id="{A2CDEF7D-F966-46A0-B6F1-95F2AB7CB416}">
            <xm:f>($C$23='data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C46:D46</xm:sqref>
        </x14:conditionalFormatting>
        <x14:conditionalFormatting xmlns:xm="http://schemas.microsoft.com/office/excel/2006/main">
          <x14:cfRule type="expression" priority="162" id="{CDCAA9DB-52BD-48F3-9E16-240C991E839D}">
            <xm:f>($C$23='data (2)'!$B$10)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D46</xm:sqref>
        </x14:conditionalFormatting>
        <x14:conditionalFormatting xmlns:xm="http://schemas.microsoft.com/office/excel/2006/main">
          <x14:cfRule type="expression" priority="161" id="{622F4887-9C33-4C30-B353-222E72D5C3AB}">
            <xm:f>($C$24='data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C47:D47</xm:sqref>
        </x14:conditionalFormatting>
        <x14:conditionalFormatting xmlns:xm="http://schemas.microsoft.com/office/excel/2006/main">
          <x14:cfRule type="expression" priority="160" id="{15DEB3DB-8A34-4517-9C51-A241FED50823}">
            <xm:f>($C$24='data (2)'!$B$10)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D47</xm:sqref>
        </x14:conditionalFormatting>
        <x14:conditionalFormatting xmlns:xm="http://schemas.microsoft.com/office/excel/2006/main">
          <x14:cfRule type="expression" priority="159" id="{C8FAFDBC-0B27-4CDD-AA03-420CB98D0181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C48:D48</xm:sqref>
        </x14:conditionalFormatting>
        <x14:conditionalFormatting xmlns:xm="http://schemas.microsoft.com/office/excel/2006/main">
          <x14:cfRule type="expression" priority="158" id="{45B75F40-8077-4B80-AE9B-791C96085513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C49:D49</xm:sqref>
        </x14:conditionalFormatting>
        <x14:conditionalFormatting xmlns:xm="http://schemas.microsoft.com/office/excel/2006/main">
          <x14:cfRule type="expression" priority="157" id="{626C4FCC-234F-411E-8756-336F0DE8A075}">
            <xm:f>$C$19='data (2)'!$B$10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C42:D42</xm:sqref>
        </x14:conditionalFormatting>
        <x14:conditionalFormatting xmlns:xm="http://schemas.microsoft.com/office/excel/2006/main">
          <x14:cfRule type="expression" priority="145" id="{78EEDF9A-2B22-4D2B-B785-B653959734DB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I38:J38</xm:sqref>
        </x14:conditionalFormatting>
        <x14:conditionalFormatting xmlns:xm="http://schemas.microsoft.com/office/excel/2006/main">
          <x14:cfRule type="expression" priority="19" id="{B226F610-23F2-48E5-8AAE-DB90ED939A9E}">
            <xm:f>($C$26='data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I26:J26</xm:sqref>
        </x14:conditionalFormatting>
        <x14:conditionalFormatting xmlns:xm="http://schemas.microsoft.com/office/excel/2006/main">
          <x14:cfRule type="expression" priority="18" id="{8ADCE349-2114-497B-944D-85F7F58121DD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J19:J25</xm:sqref>
        </x14:conditionalFormatting>
        <x14:conditionalFormatting xmlns:xm="http://schemas.microsoft.com/office/excel/2006/main">
          <x14:cfRule type="expression" priority="17" id="{352D2A99-2818-456F-A533-D31552EA6D98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I19:I25</xm:sqref>
        </x14:conditionalFormatting>
        <x14:conditionalFormatting xmlns:xm="http://schemas.microsoft.com/office/excel/2006/main">
          <x14:cfRule type="expression" priority="15" id="{F2B3227B-C50A-4C08-91A4-96AD0AD3B115}">
            <xm:f>($C$26='\Users\ALFARAH\Downloads\[11-2021.xlsx]data (2)'!#REF!)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C26:D26</xm:sqref>
        </x14:conditionalFormatting>
        <x14:conditionalFormatting xmlns:xm="http://schemas.microsoft.com/office/excel/2006/main">
          <x14:cfRule type="expression" priority="14" id="{0456CEB8-D671-44A3-8DAF-ABB3DBFCAAD4}">
            <xm:f>$C$25='\Users\ALFARAH\Downloads\[11-2021.xlsx]data (2)'!#REF!</xm:f>
            <x14:dxf>
              <fill>
                <patternFill>
                  <bgColor theme="9" tint="0.39994506668294322"/>
                </patternFill>
              </fill>
            </x14:dxf>
          </x14:cfRule>
          <xm:sqref>E19:E25</xm:sqref>
        </x14:conditionalFormatting>
        <x14:conditionalFormatting xmlns:xm="http://schemas.microsoft.com/office/excel/2006/main">
          <x14:cfRule type="expression" priority="13" id="{7BFB676A-38CE-4448-B596-DE26CF0FCA22}">
            <xm:f>$C$26='\Users\ALFARAH\Downloads\[11-2021.xlsx]data (2)'!#REF!</xm:f>
            <x14:dxf>
              <fill>
                <patternFill>
                  <bgColor theme="9" tint="0.39994506668294322"/>
                </patternFill>
              </fill>
            </x14:dxf>
          </x14:cfRule>
          <xm:sqref>E26</xm:sqref>
        </x14:conditionalFormatting>
        <x14:conditionalFormatting xmlns:xm="http://schemas.microsoft.com/office/excel/2006/main">
          <x14:cfRule type="expression" priority="12" id="{86985762-D7F4-4773-9EC8-96DE7193DDE6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D19:D25</xm:sqref>
        </x14:conditionalFormatting>
        <x14:conditionalFormatting xmlns:xm="http://schemas.microsoft.com/office/excel/2006/main">
          <x14:cfRule type="expression" priority="11" id="{66ABF7C6-743C-464F-A4E8-6555DE2AA657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C19:C25</xm:sqref>
        </x14:conditionalFormatting>
        <x14:conditionalFormatting xmlns:xm="http://schemas.microsoft.com/office/excel/2006/main">
          <x14:cfRule type="expression" priority="10" id="{46B80A7A-4317-4C9D-9191-34C2E1816773}">
            <xm:f>($C$26='\Users\ALFARAH\Downloads\[11-2021.xlsx]data (2)'!#REF!)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C38:D38</xm:sqref>
        </x14:conditionalFormatting>
        <x14:conditionalFormatting xmlns:xm="http://schemas.microsoft.com/office/excel/2006/main">
          <x14:cfRule type="expression" priority="7" id="{242B3E15-C64D-4894-984E-F4AD9F421204}">
            <xm:f>$C$25='\Users\ALFARAH\Downloads\[11-2021.xlsx]data (2)'!#REF!</xm:f>
            <x14:dxf>
              <fill>
                <patternFill>
                  <bgColor theme="9" tint="0.39994506668294322"/>
                </patternFill>
              </fill>
            </x14:dxf>
          </x14:cfRule>
          <xm:sqref>K19:K25</xm:sqref>
        </x14:conditionalFormatting>
        <x14:conditionalFormatting xmlns:xm="http://schemas.microsoft.com/office/excel/2006/main">
          <x14:cfRule type="expression" priority="6" id="{2FA9CA0C-F458-4ABA-A2D0-13E888F80CE3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D31:D37</xm:sqref>
        </x14:conditionalFormatting>
        <x14:conditionalFormatting xmlns:xm="http://schemas.microsoft.com/office/excel/2006/main">
          <x14:cfRule type="expression" priority="5" id="{2D82F37B-6CE9-46E4-88BF-1D4BBE86FE11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C31:C37</xm:sqref>
        </x14:conditionalFormatting>
        <x14:conditionalFormatting xmlns:xm="http://schemas.microsoft.com/office/excel/2006/main">
          <x14:cfRule type="expression" priority="4" id="{BA34C41F-ABEA-41AB-BD15-C169E9AC93ED}">
            <xm:f>$C$25='\Users\ALFARAH\Downloads\[11-2021.xlsx]data (2)'!#REF!</xm:f>
            <x14:dxf>
              <fill>
                <patternFill>
                  <bgColor theme="9" tint="0.39994506668294322"/>
                </patternFill>
              </fill>
            </x14:dxf>
          </x14:cfRule>
          <xm:sqref>E31:E37</xm:sqref>
        </x14:conditionalFormatting>
        <x14:conditionalFormatting xmlns:xm="http://schemas.microsoft.com/office/excel/2006/main">
          <x14:cfRule type="expression" priority="3" id="{4839D2FD-E72B-44FB-89AB-E72315801C57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J31:J37</xm:sqref>
        </x14:conditionalFormatting>
        <x14:conditionalFormatting xmlns:xm="http://schemas.microsoft.com/office/excel/2006/main">
          <x14:cfRule type="expression" priority="2" id="{7BD815B8-6D53-4519-8F64-43346668863D}">
            <xm:f>($C$25='data (2)'!$B$10)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I31:I37</xm:sqref>
        </x14:conditionalFormatting>
        <x14:conditionalFormatting xmlns:xm="http://schemas.microsoft.com/office/excel/2006/main">
          <x14:cfRule type="expression" priority="1" id="{4D524D1D-8DAD-451E-B1C7-A157C3F8004F}">
            <xm:f>$C$25='\Users\ALFARAH\Downloads\[11-2021.xlsx]data (2)'!#REF!</xm:f>
            <x14:dxf>
              <fill>
                <patternFill>
                  <bgColor theme="9" tint="0.39994506668294322"/>
                </patternFill>
              </fill>
            </x14:dxf>
          </x14:cfRule>
          <xm:sqref>K31:K37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6000000}">
          <x14:formula1>
            <xm:f>'data (2)'!$B$1:$B$10</xm:f>
          </x14:formula1>
          <xm:sqref>I19:I26 C19:C25 C43:C49 C31:C37 I31:I38</xm:sqref>
        </x14:dataValidation>
        <x14:dataValidation type="list" showInputMessage="1" showErrorMessage="1" xr:uid="{00000000-0002-0000-0100-000007000000}">
          <x14:formula1>
            <xm:f>'data (2)'!$B$1:$B$10</xm:f>
          </x14:formula1>
          <xm:sqref>C42</xm:sqref>
        </x14:dataValidation>
        <x14:dataValidation type="list" allowBlank="1" showInputMessage="1" showErrorMessage="1" xr:uid="{00000000-0002-0000-0100-000008000000}">
          <x14:formula1>
            <xm:f>'data (2)'!$A$1:$A$6</xm:f>
          </x14:formula1>
          <xm:sqref>C5</xm:sqref>
        </x14:dataValidation>
        <x14:dataValidation type="list" allowBlank="1" showInputMessage="1" showErrorMessage="1" xr:uid="{00000000-0002-0000-0100-000009000000}">
          <x14:formula1>
            <xm:f>'C:\Users\ALFARAH\Downloads\[11-2021.xlsx]data (2)'!#REF!</xm:f>
          </x14:formula1>
          <xm:sqref>C26 C38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L11"/>
  <sheetViews>
    <sheetView rightToLeft="1" workbookViewId="0">
      <selection activeCell="I24" sqref="I24"/>
    </sheetView>
  </sheetViews>
  <sheetFormatPr defaultRowHeight="14.4" x14ac:dyDescent="0.3"/>
  <cols>
    <col min="1" max="1" width="15.88671875" customWidth="1"/>
    <col min="8" max="8" width="7.109375" customWidth="1"/>
    <col min="9" max="9" width="12.6640625" customWidth="1"/>
    <col min="10" max="10" width="14.109375" customWidth="1"/>
    <col min="11" max="11" width="14" customWidth="1"/>
    <col min="12" max="12" width="15.5546875" customWidth="1"/>
  </cols>
  <sheetData>
    <row r="1" spans="1:12" x14ac:dyDescent="0.3">
      <c r="A1" t="s">
        <v>50</v>
      </c>
      <c r="B1" s="2"/>
      <c r="C1" s="2"/>
    </row>
    <row r="2" spans="1:12" x14ac:dyDescent="0.3">
      <c r="A2" t="s">
        <v>49</v>
      </c>
      <c r="B2" s="2">
        <v>1</v>
      </c>
      <c r="C2" s="2">
        <v>1</v>
      </c>
    </row>
    <row r="3" spans="1:12" x14ac:dyDescent="0.3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 x14ac:dyDescent="0.3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 x14ac:dyDescent="0.3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 x14ac:dyDescent="0.3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 x14ac:dyDescent="0.3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 x14ac:dyDescent="0.3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 x14ac:dyDescent="0.3">
      <c r="A9" s="2"/>
      <c r="B9" s="2">
        <v>8</v>
      </c>
      <c r="C9" s="2">
        <v>8</v>
      </c>
      <c r="I9" s="11"/>
    </row>
    <row r="10" spans="1:12" x14ac:dyDescent="0.3">
      <c r="A10" s="2"/>
      <c r="B10" s="2" t="s">
        <v>35</v>
      </c>
      <c r="C10" s="2">
        <v>9</v>
      </c>
    </row>
    <row r="11" spans="1:12" x14ac:dyDescent="0.3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L11"/>
  <sheetViews>
    <sheetView rightToLeft="1" workbookViewId="0">
      <selection activeCell="B10" sqref="B10"/>
    </sheetView>
  </sheetViews>
  <sheetFormatPr defaultRowHeight="14.4" x14ac:dyDescent="0.3"/>
  <cols>
    <col min="1" max="1" width="15.88671875" customWidth="1"/>
    <col min="8" max="8" width="7.109375" customWidth="1"/>
    <col min="9" max="9" width="12.6640625" customWidth="1"/>
    <col min="10" max="10" width="14.109375" customWidth="1"/>
    <col min="11" max="11" width="14" customWidth="1"/>
    <col min="12" max="12" width="15.5546875" customWidth="1"/>
  </cols>
  <sheetData>
    <row r="1" spans="1:12" x14ac:dyDescent="0.3">
      <c r="A1" t="s">
        <v>50</v>
      </c>
      <c r="B1" s="2"/>
      <c r="C1" s="2"/>
    </row>
    <row r="2" spans="1:12" x14ac:dyDescent="0.3">
      <c r="A2" t="s">
        <v>49</v>
      </c>
      <c r="B2" s="2">
        <v>1</v>
      </c>
      <c r="C2" s="2">
        <v>1</v>
      </c>
    </row>
    <row r="3" spans="1:12" x14ac:dyDescent="0.3">
      <c r="A3" s="2" t="s">
        <v>29</v>
      </c>
      <c r="B3" s="2">
        <v>2</v>
      </c>
      <c r="C3" s="2">
        <v>2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</row>
    <row r="4" spans="1:12" x14ac:dyDescent="0.3">
      <c r="A4" s="2" t="s">
        <v>30</v>
      </c>
      <c r="B4" s="2">
        <v>3</v>
      </c>
      <c r="C4" s="2">
        <v>3</v>
      </c>
      <c r="I4" s="11" t="e">
        <f>#REF!</f>
        <v>#REF!</v>
      </c>
      <c r="J4" s="11" t="e">
        <f>#REF!</f>
        <v>#REF!</v>
      </c>
      <c r="K4" s="11" t="e">
        <f>#REF!</f>
        <v>#REF!</v>
      </c>
      <c r="L4" s="11" t="e">
        <f>#REF!</f>
        <v>#REF!</v>
      </c>
    </row>
    <row r="5" spans="1:12" x14ac:dyDescent="0.3">
      <c r="A5" s="2" t="s">
        <v>31</v>
      </c>
      <c r="B5" s="2">
        <v>4</v>
      </c>
      <c r="C5" s="2">
        <v>4</v>
      </c>
      <c r="I5" s="11" t="e">
        <f>#REF!</f>
        <v>#REF!</v>
      </c>
      <c r="J5" s="11" t="e">
        <f>#REF!</f>
        <v>#REF!</v>
      </c>
      <c r="K5" s="11" t="e">
        <f>#REF!</f>
        <v>#REF!</v>
      </c>
      <c r="L5" s="11" t="e">
        <f>#REF!</f>
        <v>#REF!</v>
      </c>
    </row>
    <row r="6" spans="1:12" x14ac:dyDescent="0.3">
      <c r="A6" s="2" t="s">
        <v>32</v>
      </c>
      <c r="B6" s="2">
        <v>5</v>
      </c>
      <c r="C6" s="2">
        <v>5</v>
      </c>
      <c r="I6" s="11" t="e">
        <f>#REF!</f>
        <v>#REF!</v>
      </c>
      <c r="J6" s="11" t="e">
        <f>#REF!</f>
        <v>#REF!</v>
      </c>
      <c r="K6" s="11" t="e">
        <f>#REF!</f>
        <v>#REF!</v>
      </c>
      <c r="L6" s="11" t="e">
        <f>#REF!</f>
        <v>#REF!</v>
      </c>
    </row>
    <row r="7" spans="1:12" x14ac:dyDescent="0.3">
      <c r="A7" s="2"/>
      <c r="B7" s="2">
        <v>6</v>
      </c>
      <c r="C7" s="2">
        <v>6</v>
      </c>
      <c r="I7" s="11" t="e">
        <f>#REF!</f>
        <v>#REF!</v>
      </c>
      <c r="J7" s="11" t="e">
        <f>#REF!</f>
        <v>#REF!</v>
      </c>
      <c r="K7" s="11" t="e">
        <f>#REF!</f>
        <v>#REF!</v>
      </c>
      <c r="L7" s="11" t="e">
        <f>#REF!</f>
        <v>#REF!</v>
      </c>
    </row>
    <row r="8" spans="1:12" x14ac:dyDescent="0.3">
      <c r="A8" s="2"/>
      <c r="B8" s="2">
        <v>7</v>
      </c>
      <c r="C8" s="2">
        <v>7</v>
      </c>
      <c r="I8" s="11" t="e">
        <f>#REF!</f>
        <v>#REF!</v>
      </c>
      <c r="J8" s="11" t="e">
        <f>#REF!</f>
        <v>#REF!</v>
      </c>
      <c r="K8" s="11" t="e">
        <f>#REF!</f>
        <v>#REF!</v>
      </c>
      <c r="L8" s="11" t="e">
        <f>#REF!</f>
        <v>#REF!</v>
      </c>
    </row>
    <row r="9" spans="1:12" x14ac:dyDescent="0.3">
      <c r="A9" s="2"/>
      <c r="B9" s="2">
        <v>8</v>
      </c>
      <c r="C9" s="2">
        <v>8</v>
      </c>
      <c r="I9" s="11"/>
    </row>
    <row r="10" spans="1:12" x14ac:dyDescent="0.3">
      <c r="A10" s="2"/>
      <c r="B10" s="2" t="s">
        <v>35</v>
      </c>
      <c r="C10" s="2">
        <v>9</v>
      </c>
    </row>
    <row r="11" spans="1:12" x14ac:dyDescent="0.3">
      <c r="A11" s="2"/>
      <c r="B11" s="2"/>
      <c r="C11" s="2"/>
    </row>
  </sheetData>
  <sheetProtection sheet="1" objects="1" scenarios="1"/>
  <conditionalFormatting sqref="G17">
    <cfRule type="expression" priority="2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L21"/>
  <sheetViews>
    <sheetView rightToLeft="1" workbookViewId="0">
      <selection activeCell="I24" sqref="I24"/>
    </sheetView>
  </sheetViews>
  <sheetFormatPr defaultRowHeight="14.4" x14ac:dyDescent="0.3"/>
  <cols>
    <col min="1" max="1" width="15.88671875" customWidth="1"/>
    <col min="8" max="8" width="7.109375" customWidth="1"/>
    <col min="9" max="9" width="12.6640625" customWidth="1"/>
    <col min="10" max="10" width="14.109375" customWidth="1"/>
    <col min="11" max="11" width="14" customWidth="1"/>
    <col min="12" max="12" width="15.5546875" customWidth="1"/>
  </cols>
  <sheetData>
    <row r="1" spans="1:12" x14ac:dyDescent="0.3">
      <c r="A1" t="s">
        <v>50</v>
      </c>
      <c r="B1" s="2"/>
      <c r="C1" s="2"/>
    </row>
    <row r="2" spans="1:12" x14ac:dyDescent="0.3">
      <c r="A2" t="s">
        <v>49</v>
      </c>
      <c r="B2" s="2">
        <v>1</v>
      </c>
      <c r="C2" s="2">
        <v>1</v>
      </c>
    </row>
    <row r="3" spans="1:12" x14ac:dyDescent="0.3">
      <c r="A3" s="2" t="s">
        <v>29</v>
      </c>
      <c r="B3" s="2">
        <v>2</v>
      </c>
      <c r="C3" s="2">
        <v>2</v>
      </c>
      <c r="I3" s="11">
        <f>sample!B19</f>
        <v>44471</v>
      </c>
      <c r="J3" s="11">
        <f>sample!H19</f>
        <v>44478</v>
      </c>
      <c r="K3" s="11">
        <f>sample!B31</f>
        <v>44485</v>
      </c>
      <c r="L3" s="11">
        <f>sample!H31</f>
        <v>44492</v>
      </c>
    </row>
    <row r="4" spans="1:12" x14ac:dyDescent="0.3">
      <c r="A4" s="2" t="s">
        <v>30</v>
      </c>
      <c r="B4" s="2">
        <v>3</v>
      </c>
      <c r="C4" s="2">
        <v>3</v>
      </c>
      <c r="I4" s="11">
        <f>sample!B20</f>
        <v>44472</v>
      </c>
      <c r="J4" s="11">
        <f>sample!H20</f>
        <v>44479</v>
      </c>
      <c r="K4" s="11">
        <f>sample!B32</f>
        <v>44486</v>
      </c>
      <c r="L4" s="11">
        <f>sample!H32</f>
        <v>44493</v>
      </c>
    </row>
    <row r="5" spans="1:12" x14ac:dyDescent="0.3">
      <c r="A5" s="2" t="s">
        <v>31</v>
      </c>
      <c r="B5" s="2">
        <v>4</v>
      </c>
      <c r="C5" s="2">
        <v>4</v>
      </c>
      <c r="I5" s="11">
        <f>sample!B21</f>
        <v>44473</v>
      </c>
      <c r="J5" s="11">
        <f>sample!H21</f>
        <v>44480</v>
      </c>
      <c r="K5" s="11">
        <f>sample!B33</f>
        <v>44487</v>
      </c>
      <c r="L5" s="11">
        <f>sample!H33</f>
        <v>44494</v>
      </c>
    </row>
    <row r="6" spans="1:12" x14ac:dyDescent="0.3">
      <c r="A6" s="2" t="s">
        <v>32</v>
      </c>
      <c r="B6" s="2">
        <v>5</v>
      </c>
      <c r="C6" s="2">
        <v>5</v>
      </c>
      <c r="I6" s="11">
        <f>sample!B22</f>
        <v>44474</v>
      </c>
      <c r="J6" s="11">
        <f>sample!H22</f>
        <v>44481</v>
      </c>
      <c r="K6" s="11">
        <f>sample!B34</f>
        <v>44488</v>
      </c>
      <c r="L6" s="11">
        <f>sample!H34</f>
        <v>44495</v>
      </c>
    </row>
    <row r="7" spans="1:12" x14ac:dyDescent="0.3">
      <c r="A7" s="2"/>
      <c r="B7" s="2">
        <v>6</v>
      </c>
      <c r="C7" s="2">
        <v>6</v>
      </c>
      <c r="I7" s="11">
        <f>sample!B23</f>
        <v>44475</v>
      </c>
      <c r="J7" s="11">
        <f>sample!H23</f>
        <v>44482</v>
      </c>
      <c r="K7" s="11">
        <f>sample!B35</f>
        <v>44489</v>
      </c>
      <c r="L7" s="11">
        <f>sample!H35</f>
        <v>44496</v>
      </c>
    </row>
    <row r="8" spans="1:12" x14ac:dyDescent="0.3">
      <c r="A8" s="2"/>
      <c r="B8" s="2">
        <v>7</v>
      </c>
      <c r="C8" s="2">
        <v>7</v>
      </c>
      <c r="I8" s="11">
        <f>sample!B24</f>
        <v>44476</v>
      </c>
      <c r="J8" s="11">
        <f>sample!H24</f>
        <v>44483</v>
      </c>
      <c r="K8" s="11">
        <f>sample!B36</f>
        <v>44490</v>
      </c>
      <c r="L8" s="11">
        <f>sample!H36</f>
        <v>44497</v>
      </c>
    </row>
    <row r="9" spans="1:12" x14ac:dyDescent="0.3">
      <c r="A9" s="2"/>
      <c r="B9" s="2">
        <v>8</v>
      </c>
      <c r="C9" s="2">
        <v>8</v>
      </c>
      <c r="I9" s="11"/>
    </row>
    <row r="10" spans="1:12" x14ac:dyDescent="0.3">
      <c r="A10" s="2"/>
      <c r="B10" s="2">
        <v>9</v>
      </c>
      <c r="C10" s="2">
        <v>9</v>
      </c>
    </row>
    <row r="11" spans="1:12" x14ac:dyDescent="0.3">
      <c r="A11" s="2"/>
      <c r="B11" s="2">
        <v>10</v>
      </c>
      <c r="C11" s="2"/>
    </row>
    <row r="12" spans="1:12" x14ac:dyDescent="0.3">
      <c r="B12" s="2">
        <v>11</v>
      </c>
    </row>
    <row r="13" spans="1:12" x14ac:dyDescent="0.3">
      <c r="B13" s="2">
        <v>12</v>
      </c>
    </row>
    <row r="14" spans="1:12" x14ac:dyDescent="0.3">
      <c r="B14" s="2">
        <v>13</v>
      </c>
    </row>
    <row r="15" spans="1:12" x14ac:dyDescent="0.3">
      <c r="B15" s="2">
        <v>14</v>
      </c>
    </row>
    <row r="16" spans="1:12" x14ac:dyDescent="0.3">
      <c r="B16" s="2">
        <v>15</v>
      </c>
    </row>
    <row r="17" spans="2:2" x14ac:dyDescent="0.3">
      <c r="B17" s="2">
        <v>16</v>
      </c>
    </row>
    <row r="18" spans="2:2" x14ac:dyDescent="0.3">
      <c r="B18" s="2">
        <v>17</v>
      </c>
    </row>
    <row r="19" spans="2:2" x14ac:dyDescent="0.3">
      <c r="B19" s="2">
        <v>18</v>
      </c>
    </row>
    <row r="20" spans="2:2" x14ac:dyDescent="0.3">
      <c r="B20" s="2">
        <v>19</v>
      </c>
    </row>
    <row r="21" spans="2:2" x14ac:dyDescent="0.3">
      <c r="B21" s="2" t="s">
        <v>35</v>
      </c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sample!$C$33=$B$10</xm:f>
            <x14:dxf/>
          </x14:cfRule>
          <xm:sqref>H32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"/>
  <sheetViews>
    <sheetView workbookViewId="0">
      <selection activeCell="I24" sqref="I2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sample</vt:lpstr>
      <vt:lpstr>10-2021</vt:lpstr>
      <vt:lpstr>data (2)</vt:lpstr>
      <vt:lpstr>data (3)</vt:lpstr>
      <vt:lpstr>data</vt:lpstr>
      <vt:lpstr>data2</vt:lpstr>
      <vt:lpstr>Datelist1</vt:lpstr>
      <vt:lpstr>Datelist2</vt:lpstr>
      <vt:lpstr>Datelist3</vt:lpstr>
      <vt:lpstr>Datelist4</vt:lpstr>
      <vt:lpstr>Datlist1</vt:lpstr>
      <vt:lpstr>dddd</vt:lpstr>
      <vt:lpstr>Lec</vt:lpstr>
      <vt:lpstr>Lecc</vt:lpstr>
      <vt:lpstr>data2!lecTheory</vt:lpstr>
      <vt:lpstr>list1</vt:lpstr>
      <vt:lpstr>list2</vt:lpstr>
      <vt:lpstr>list3</vt:lpstr>
      <vt:lpstr>list4</vt:lpstr>
      <vt:lpstr>'10-2021'!Print_Area</vt:lpstr>
      <vt:lpstr>sample!Print_Area</vt:lpstr>
      <vt:lpstr>theory</vt:lpstr>
      <vt:lpstr>اااا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2023-05-28T17:16:55Z</dcterms:modified>
</cp:coreProperties>
</file>