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bdullaziz/Downloads/Qa2023/"/>
    </mc:Choice>
  </mc:AlternateContent>
  <xr:revisionPtr revIDLastSave="0" documentId="8_{AD4B3BE3-0407-3346-9CAE-F546CCA1147C}" xr6:coauthVersionLast="47" xr6:coauthVersionMax="47" xr10:uidLastSave="{00000000-0000-0000-0000-000000000000}"/>
  <bookViews>
    <workbookView xWindow="1580" yWindow="2000" windowWidth="26840" windowHeight="14840" xr2:uid="{0DC2D787-AF2D-164E-ABE1-5DE1E457E780}"/>
  </bookViews>
  <sheets>
    <sheet name="Teacher Portfolio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1" l="1"/>
  <c r="D39" i="1"/>
  <c r="D38" i="1"/>
  <c r="D37" i="1"/>
  <c r="D36" i="1"/>
  <c r="D35" i="1"/>
  <c r="D34" i="1"/>
  <c r="D33" i="1"/>
  <c r="D32" i="1"/>
  <c r="D31" i="1"/>
  <c r="D30" i="1"/>
  <c r="D29" i="1"/>
  <c r="D28" i="1"/>
  <c r="D41" i="1" s="1"/>
  <c r="D25" i="1"/>
  <c r="D24" i="1"/>
  <c r="D23" i="1"/>
  <c r="D22" i="1"/>
  <c r="D21" i="1"/>
  <c r="D20" i="1"/>
  <c r="D19" i="1"/>
  <c r="D18" i="1"/>
  <c r="D17" i="1"/>
  <c r="D16" i="1"/>
  <c r="D26" i="1" s="1"/>
  <c r="D13" i="1"/>
  <c r="D12" i="1"/>
  <c r="D11" i="1"/>
  <c r="D10" i="1"/>
  <c r="D9" i="1"/>
  <c r="D8" i="1"/>
  <c r="D7" i="1"/>
  <c r="D6" i="1"/>
  <c r="D14" i="1" s="1"/>
  <c r="A3" i="1"/>
  <c r="A2" i="1"/>
  <c r="D42" i="1" l="1"/>
  <c r="D43" i="1" s="1"/>
  <c r="E5" i="1" s="1"/>
</calcChain>
</file>

<file path=xl/sharedStrings.xml><?xml version="1.0" encoding="utf-8"?>
<sst xmlns="http://schemas.openxmlformats.org/spreadsheetml/2006/main" count="79" uniqueCount="68">
  <si>
    <t>هەگبەی مامۆستا بۆ ساڵی ئەكادیمی 2022-2023</t>
  </si>
  <si>
    <t>بەش:</t>
  </si>
  <si>
    <t>بڕگەكان</t>
  </si>
  <si>
    <t>خاڵ</t>
  </si>
  <si>
    <t>تەنها ئێرە
پڕ دەكرێتەوە</t>
  </si>
  <si>
    <t>خاڵی هەژماركراو</t>
  </si>
  <si>
    <t>ھەڵسەنگاندنی كۆتایی</t>
  </si>
  <si>
    <t>هەڵسەنگاندنی كارگێڕێ</t>
  </si>
  <si>
    <t>سوپاس وپێزانین/لەسەر ئاستی هه‌رسێ سه‌رۆكایه‌تی‌(هه‌رێم، په‌رله‌مان، ئه‌نجومه‌نی وه‌زیران)</t>
  </si>
  <si>
    <t>سوپاس و پێزانین/ لەسەر ئاستی وەزارەت</t>
  </si>
  <si>
    <t>سوپاس و پێزانین/ لەسەر ئاستی زانكۆ/ بەڕێوەبەرایەتی گشتی وەزارەتەكانیتر</t>
  </si>
  <si>
    <t>نووسراوی (پیرۆزبایی) به ‌سوپاس وپێزانین هه‌ژمار ناكرێت</t>
  </si>
  <si>
    <t>سوپاس و پێزانین/ لەسەر ئاستی كۆلێژ</t>
  </si>
  <si>
    <t>نووسراوی ڕێزلێنان بەومەرجەی لەبواری پسپۆری مامۆستا بێت</t>
  </si>
  <si>
    <t>سزای زانستی و كارگێڕی وەرنەگرتووە</t>
  </si>
  <si>
    <t>لەلایەن لیژنە پڕدەكرێتەوە</t>
  </si>
  <si>
    <t>گرنگی بەكات دەدات و لەكاتی خۆی ئامادەدەبێت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</si>
  <si>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</si>
  <si>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ئامادە بوون و هاوكاری بەش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</si>
  <si>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</si>
  <si>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كۆی بڕگەكان</t>
  </si>
  <si>
    <t>هەڵسەنگاندنی دڵنیایی جۆریی</t>
  </si>
  <si>
    <t>چالاكی وانەووتنە  (پڕكردنەوەی بەشەوانە)، هەبوونی وانەی زێدەكی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</si>
  <si>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</si>
  <si>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</si>
  <si>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</si>
  <si>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 xml:space="preserve"> سەرپەرشتیاری پرۆژەی دەرچوون لە خوێندنی (بەكالۆریۆس)</t>
  </si>
  <si>
    <t xml:space="preserve">بۆ سەرپەرشتیاری هەر پرۆژەیەكی دەرچوونی قوتابیان، ا خاڵ بۆ مامۆستا هەژمار دەكرێت </t>
  </si>
  <si>
    <t xml:space="preserve"> سەرپەرشتیاری خوێندنی باڵا (نامەی ماستەر)</t>
  </si>
  <si>
    <t>بۆ سەرپەرشتی كردنی نامەی ماستەر 3 خاڵ، بۆ سەرپەرشتی كردنی دكتۆرا 4 خاڵ بۆ مامۆستا هەژماردەكرێت</t>
  </si>
  <si>
    <t xml:space="preserve"> سەرپەرشتیاری خوێندنی باڵا (تێزی دكتۆرا)</t>
  </si>
  <si>
    <t>ژمارەی ئەو سیمینارانەی ئەمساڵ پێشكەشی كردوون(بەشێوەی ئاسایی یان ئۆنلاین)</t>
  </si>
  <si>
    <t>تەنها ژمارەی ئەو سیمینارانە دەنووسرێت كە مامۆستا خۆی ئەنجامیداون</t>
  </si>
  <si>
    <t>ئامادەبوون لە سیمینار/ وێركشۆپ/سیمپۆزیۆم/كۆنفرانس (بەشێوەی ئاسایی یان ئۆنلاین)</t>
  </si>
  <si>
    <t>بۆ بەشداریكردن لە 2چالاكی  تەنها 1خاڵ بۆ مامۆستا هەژمار دەكرێت، تاوەكو 10چالاكی هەژمار دەكرێ.</t>
  </si>
  <si>
    <t>داناتی پرزێنتەیشنی ئەو بابەتانەی ئەمساڵ گوتویەتییەوە لەناوپرۆفایلی ئەكادیمی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</si>
  <si>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</si>
  <si>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</si>
  <si>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كۆرسبووكی بابەتەكانی پێشكەش بە دڵنیایی جۆریی بەش كردبێ و لەسەر وێبسایتی خۆی ئەپلۆدی كردبێ 6 خاڵی پێ دەدرێت</t>
  </si>
  <si>
    <t>هاوكاری مامۆستا و لیژنەی دڵنیایی جۆریی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</si>
  <si>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</si>
  <si>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 xml:space="preserve">هەڵسەنگاندنی زانستی </t>
  </si>
  <si>
    <t>ژمارەی ئەو توێژینەوانەی لە گۆڤارەزانستییەكان/كۆنفرانسی زانستی(دەرەوە) كە Impact factorی هەبێت ئیندێكس كرابێت كلاریڤەیت/سكۆپەس</t>
  </si>
  <si>
    <t>بۆ بڵاوكردنەوەی توێژینەوە لە كۆنفرانسی دەرەوە بۆ هەر توێژینەوەیەك 5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</si>
  <si>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</si>
  <si>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</si>
  <si>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بەش تۆماری كردووە و بەفعلی كاری تێدا دەكات</t>
  </si>
  <si>
    <t>بۆ تۆماركردنی هەر توێژینەوەیەك 1خاڵ بۆ مامۆستا هەژمار دەكرێت</t>
  </si>
  <si>
    <t>ئەندامیەتی لەسەندیكاو رێكخراوەكوردستانیەكان</t>
  </si>
  <si>
    <t>بۆ هەر سەندیكایەك 2 خاڵ بۆ مامۆستا هەژمار دەكرێت</t>
  </si>
  <si>
    <t>ئەندامیەتی لە سەندیكا رێكخراوە جیهانیەكان</t>
  </si>
  <si>
    <t>بۆ هەر سەندیكایەك 3 خاڵ بۆ مامۆستا هەژمار دەكرێت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</si>
  <si>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</si>
  <si>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</si>
  <si>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بەشداریكردن لە خولی ڕاهێنان وەك وانەبێژ(بەشێوەی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</si>
  <si>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</si>
  <si>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بەشداربوو(بەشێوەی ئاسایی یان ئۆنلاین)</t>
  </si>
  <si>
    <t>بۆ بەشداریكردن لە خولی ڕاهێنان وەك بەشداربوو  بۆ هەر خولێك 2خاڵ هەژماردەكرێ</t>
  </si>
  <si>
    <t>به‌شداریكردنی مامۆستا وه‌ك مامۆستای وانه‌بێژ Visiting Lecturer له‌زانكۆیه‌كی ده‌ره‌وه‌ی عێراق</t>
  </si>
  <si>
    <t>چالاكی خۆبەخشی و هاوكاری لەگەڵ دامەزراوە حكومی و ناحكومییەكان</t>
  </si>
  <si>
    <t>تەنها ژمارەی چالاكییە خۆبەخشییەكان دەنووسرێت، لەدوو چالاكی خۆبەخشی زیاتر هەژمار ناكرێت.</t>
  </si>
  <si>
    <t>كتێبی بڵاوكراوە(ئەكادیمی و نائەكادیمی) بەومەرجەی لۆگۆی زانكۆ لەسەر بەرگ دانرابێت</t>
  </si>
  <si>
    <t>بەومەرجەی ناوی زانكۆی سەڵاحەدین لەسەر كتێبەكە هەبێت</t>
  </si>
  <si>
    <t>وەرگرتنی گرانت Grant یاخود Award</t>
  </si>
  <si>
    <t>بەپێی بەڵگەنامەی هاوپێچ كراو</t>
  </si>
  <si>
    <t>بەدەستهێنانی داهێنان Patent</t>
  </si>
  <si>
    <t>كۆی گشتی خاڵەكان</t>
  </si>
  <si>
    <t>ئاستی هەڵسەنگاندنی مامۆستا لە پرۆسەی هەگبەی 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</si>
</sst>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1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22"/>
      <color theme="0"/>
      <name val="Unikurd Jino"/>
      <family val="2"/>
    </font>
    <font>
      <sz val="22"/>
      <color theme="1"/>
      <name val="Unikurd Jino"/>
      <family val="2"/>
    </font>
    <font>
      <b/>
      <sz val="16"/>
      <color theme="0"/>
      <name val="Times New Roman"/>
      <family val="1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4"/>
      <color theme="1"/>
      <name val="Calibri Light"/>
      <family val="1"/>
      <scheme val="major"/>
    </font>
    <font>
      <sz val="14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3" fillId="2" borderId="0" xfId="1" applyFont="1" applyFill="1" applyAlignment="1">
      <alignment horizontal="center"/>
    </xf>
    <xf numFmtId="0" fontId="4" fillId="3" borderId="0" xfId="1" applyFont="1" applyFill="1"/>
    <xf numFmtId="0" fontId="2" fillId="0" borderId="0" xfId="1"/>
    <xf numFmtId="0" fontId="5" fillId="2" borderId="1" xfId="1" applyFont="1" applyFill="1" applyBorder="1" applyAlignment="1">
      <alignment horizontal="righ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7" fillId="3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8" fillId="2" borderId="0" xfId="1" applyFont="1" applyFill="1" applyAlignment="1">
      <alignment horizontal="center" vertical="center"/>
    </xf>
    <xf numFmtId="0" fontId="9" fillId="3" borderId="0" xfId="1" applyFont="1" applyFill="1" applyAlignment="1">
      <alignment horizontal="center" vertical="center"/>
    </xf>
    <xf numFmtId="0" fontId="10" fillId="4" borderId="1" xfId="1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/>
    </xf>
    <xf numFmtId="0" fontId="1" fillId="5" borderId="0" xfId="1" applyFont="1" applyFill="1" applyAlignment="1">
      <alignment horizontal="center"/>
    </xf>
    <xf numFmtId="0" fontId="10" fillId="5" borderId="2" xfId="1" applyFont="1" applyFill="1" applyBorder="1" applyAlignment="1">
      <alignment horizontal="center" vertical="center" wrapText="1"/>
    </xf>
    <xf numFmtId="0" fontId="10" fillId="6" borderId="3" xfId="1" applyFont="1" applyFill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/>
    </xf>
    <xf numFmtId="0" fontId="1" fillId="7" borderId="0" xfId="1" applyFont="1" applyFill="1" applyAlignment="1">
      <alignment horizontal="center"/>
    </xf>
    <xf numFmtId="0" fontId="10" fillId="4" borderId="1" xfId="1" applyFont="1" applyFill="1" applyBorder="1" applyAlignment="1">
      <alignment horizontal="justify" vertical="center" wrapText="1"/>
    </xf>
    <xf numFmtId="0" fontId="12" fillId="8" borderId="1" xfId="1" applyFont="1" applyFill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164" fontId="12" fillId="8" borderId="1" xfId="1" applyNumberFormat="1" applyFont="1" applyFill="1" applyBorder="1" applyAlignment="1">
      <alignment horizontal="center" vertical="center"/>
    </xf>
    <xf numFmtId="0" fontId="13" fillId="0" borderId="0" xfId="1" applyFont="1"/>
    <xf numFmtId="0" fontId="13" fillId="9" borderId="0" xfId="1" applyFont="1" applyFill="1"/>
    <xf numFmtId="0" fontId="10" fillId="5" borderId="1" xfId="1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center" vertical="center"/>
    </xf>
    <xf numFmtId="0" fontId="12" fillId="5" borderId="1" xfId="1" applyFont="1" applyFill="1" applyBorder="1"/>
    <xf numFmtId="0" fontId="14" fillId="4" borderId="1" xfId="1" applyFont="1" applyFill="1" applyBorder="1" applyAlignment="1">
      <alignment horizontal="justify" vertical="center" wrapText="1"/>
    </xf>
    <xf numFmtId="0" fontId="15" fillId="4" borderId="1" xfId="1" applyFont="1" applyFill="1" applyBorder="1" applyAlignment="1">
      <alignment horizontal="justify" vertical="center" wrapText="1"/>
    </xf>
    <xf numFmtId="0" fontId="12" fillId="0" borderId="1" xfId="1" applyFont="1" applyBorder="1"/>
    <xf numFmtId="0" fontId="10" fillId="9" borderId="5" xfId="1" applyFont="1" applyFill="1" applyBorder="1" applyAlignment="1">
      <alignment horizontal="center" vertical="center" wrapText="1"/>
    </xf>
    <xf numFmtId="0" fontId="10" fillId="9" borderId="6" xfId="1" applyFont="1" applyFill="1" applyBorder="1" applyAlignment="1">
      <alignment horizontal="center" vertical="center" wrapText="1"/>
    </xf>
    <xf numFmtId="0" fontId="10" fillId="9" borderId="7" xfId="1" applyFont="1" applyFill="1" applyBorder="1" applyAlignment="1">
      <alignment horizontal="center" vertical="center" wrapText="1"/>
    </xf>
    <xf numFmtId="0" fontId="12" fillId="9" borderId="1" xfId="1" applyFont="1" applyFill="1" applyBorder="1" applyAlignment="1">
      <alignment horizontal="center" vertical="center"/>
    </xf>
    <xf numFmtId="0" fontId="10" fillId="10" borderId="8" xfId="1" applyFont="1" applyFill="1" applyBorder="1" applyAlignment="1">
      <alignment horizontal="center" vertical="center" wrapText="1"/>
    </xf>
    <xf numFmtId="0" fontId="10" fillId="10" borderId="9" xfId="1" applyFont="1" applyFill="1" applyBorder="1" applyAlignment="1">
      <alignment horizontal="center" vertical="center" wrapText="1"/>
    </xf>
    <xf numFmtId="0" fontId="2" fillId="10" borderId="0" xfId="1" applyFill="1" applyAlignment="1">
      <alignment horizontal="center" vertical="center"/>
    </xf>
    <xf numFmtId="0" fontId="2" fillId="0" borderId="0" xfId="1" applyAlignment="1">
      <alignment horizontal="center" vertical="center"/>
    </xf>
  </cellXfs>
  <cellStyles count="2">
    <cellStyle name="Normal" xfId="0" builtinId="0"/>
    <cellStyle name="Normal 2" xfId="1" xr:uid="{90294FE8-3615-D24B-B4F3-32F22CB574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C7D23F-31B0-344C-89E3-82767389DE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2897082847" y="47625"/>
          <a:ext cx="3201594" cy="119459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bdullaziz/Downloads/c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"/>
      <sheetName val="Teacher Portfolio"/>
      <sheetName val="Sheet1"/>
    </sheetNames>
    <sheetDataSet>
      <sheetData sheetId="0">
        <row r="2">
          <cell r="C2" t="str">
            <v>د.محمد عبدالعزيز محسن</v>
          </cell>
        </row>
        <row r="5">
          <cell r="C5" t="str">
            <v>پرۆفیسۆری یاریدەدەر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51817-3732-3F4A-89D9-451FDEA44091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32" sqref="F32"/>
    </sheetView>
  </sheetViews>
  <sheetFormatPr baseColWidth="10" defaultColWidth="10.33203125" defaultRowHeight="15" x14ac:dyDescent="0.2"/>
  <cols>
    <col min="1" max="1" width="88.5" style="3" customWidth="1"/>
    <col min="2" max="2" width="7.5" style="3" hidden="1" customWidth="1"/>
    <col min="3" max="3" width="13.33203125" style="38" customWidth="1"/>
    <col min="4" max="4" width="17.33203125" style="38" bestFit="1" customWidth="1"/>
    <col min="5" max="5" width="20.1640625" style="3" bestFit="1" customWidth="1"/>
    <col min="6" max="16384" width="10.33203125" style="3"/>
  </cols>
  <sheetData>
    <row r="1" spans="1:6" ht="42.75" customHeight="1" x14ac:dyDescent="0.6">
      <c r="A1" s="1" t="s">
        <v>0</v>
      </c>
      <c r="B1" s="1"/>
      <c r="C1" s="1"/>
      <c r="D1" s="2"/>
    </row>
    <row r="2" spans="1:6" ht="26.25" customHeight="1" x14ac:dyDescent="0.2">
      <c r="A2" s="4" t="str">
        <f>"ناوی مامۆستا: "&amp;[1]CAD!C2</f>
        <v>ناوی مامۆستا: د.محمد عبدالعزيز محسن</v>
      </c>
      <c r="B2" s="5" t="s">
        <v>1</v>
      </c>
      <c r="C2" s="6"/>
      <c r="D2" s="7"/>
    </row>
    <row r="3" spans="1:6" ht="34" x14ac:dyDescent="0.6">
      <c r="A3" s="4" t="str">
        <f>"نازناوی زانستی: "&amp;[1]CAD!C5</f>
        <v>نازناوی زانستی: پرۆفیسۆری یاریدەدەر</v>
      </c>
      <c r="B3" s="8"/>
      <c r="C3" s="9"/>
      <c r="D3" s="10"/>
      <c r="E3" s="2"/>
    </row>
    <row r="4" spans="1:6" ht="36.75" customHeight="1" x14ac:dyDescent="0.2">
      <c r="A4" s="11" t="s">
        <v>2</v>
      </c>
      <c r="B4" s="11" t="s">
        <v>3</v>
      </c>
      <c r="C4" s="12" t="s">
        <v>4</v>
      </c>
      <c r="D4" s="13" t="s">
        <v>5</v>
      </c>
      <c r="E4" s="14" t="s">
        <v>6</v>
      </c>
    </row>
    <row r="5" spans="1:6" ht="19" x14ac:dyDescent="0.2">
      <c r="A5" s="15" t="s">
        <v>7</v>
      </c>
      <c r="B5" s="16"/>
      <c r="C5" s="17"/>
      <c r="D5" s="17"/>
      <c r="E5" s="18">
        <f>D43</f>
        <v>4.8</v>
      </c>
    </row>
    <row r="6" spans="1:6" ht="28.5" customHeight="1" x14ac:dyDescent="0.2">
      <c r="A6" s="19" t="s">
        <v>8</v>
      </c>
      <c r="B6" s="11">
        <v>8</v>
      </c>
      <c r="C6" s="20"/>
      <c r="D6" s="21">
        <f>C6*B6</f>
        <v>0</v>
      </c>
    </row>
    <row r="7" spans="1:6" ht="19" x14ac:dyDescent="0.2">
      <c r="A7" s="19" t="s">
        <v>9</v>
      </c>
      <c r="B7" s="11">
        <v>6</v>
      </c>
      <c r="C7" s="22"/>
      <c r="D7" s="21">
        <f>C7*B7</f>
        <v>0</v>
      </c>
    </row>
    <row r="8" spans="1:6" ht="19" x14ac:dyDescent="0.2">
      <c r="A8" s="19" t="s">
        <v>10</v>
      </c>
      <c r="B8" s="11">
        <v>4</v>
      </c>
      <c r="C8" s="20">
        <v>1</v>
      </c>
      <c r="D8" s="21">
        <f>C8*B8</f>
        <v>4</v>
      </c>
      <c r="E8" s="23" t="s">
        <v>11</v>
      </c>
    </row>
    <row r="9" spans="1:6" ht="19" x14ac:dyDescent="0.2">
      <c r="A9" s="19" t="s">
        <v>12</v>
      </c>
      <c r="B9" s="11">
        <v>3</v>
      </c>
      <c r="C9" s="20">
        <v>2</v>
      </c>
      <c r="D9" s="21">
        <f>C9*B9</f>
        <v>6</v>
      </c>
    </row>
    <row r="10" spans="1:6" ht="19" x14ac:dyDescent="0.2">
      <c r="A10" s="19" t="s">
        <v>13</v>
      </c>
      <c r="B10" s="11">
        <v>4</v>
      </c>
      <c r="C10" s="20"/>
      <c r="D10" s="21">
        <f>C10*B10</f>
        <v>0</v>
      </c>
    </row>
    <row r="11" spans="1:6" ht="19" x14ac:dyDescent="0.2">
      <c r="A11" s="19" t="s">
        <v>14</v>
      </c>
      <c r="B11" s="11">
        <v>5</v>
      </c>
      <c r="C11" s="20">
        <v>0</v>
      </c>
      <c r="D11" s="21">
        <f>IF(C11=0, 5,  0)</f>
        <v>5</v>
      </c>
      <c r="E11" s="24" t="s">
        <v>15</v>
      </c>
    </row>
    <row r="12" spans="1:6" ht="19" x14ac:dyDescent="0.2">
      <c r="A12" s="19" t="s">
        <v>16</v>
      </c>
      <c r="B12" s="11">
        <v>4</v>
      </c>
      <c r="C12" s="20">
        <v>4</v>
      </c>
      <c r="D12" s="21">
        <f>C12</f>
        <v>4</v>
      </c>
      <c r="E12" s="24" t="s">
        <v>15</v>
      </c>
      <c r="F12" s="23" t="s">
        <v>17</v>
      </c>
    </row>
    <row r="13" spans="1:6" ht="19" x14ac:dyDescent="0.2">
      <c r="A13" s="19" t="s">
        <v>18</v>
      </c>
      <c r="B13" s="11">
        <v>6</v>
      </c>
      <c r="C13" s="20">
        <v>6</v>
      </c>
      <c r="D13" s="21">
        <f>C13</f>
        <v>6</v>
      </c>
      <c r="E13" s="24" t="s">
        <v>15</v>
      </c>
      <c r="F13" s="23" t="s">
        <v>19</v>
      </c>
    </row>
    <row r="14" spans="1:6" ht="19" hidden="1" x14ac:dyDescent="0.2">
      <c r="A14" s="11" t="s">
        <v>20</v>
      </c>
      <c r="B14" s="11"/>
      <c r="C14" s="21"/>
      <c r="D14" s="21">
        <f>SUM(D6:D13)</f>
        <v>25</v>
      </c>
    </row>
    <row r="15" spans="1:6" ht="19" x14ac:dyDescent="0.2">
      <c r="A15" s="25" t="s">
        <v>21</v>
      </c>
      <c r="B15" s="25"/>
      <c r="C15" s="26"/>
      <c r="D15" s="26"/>
    </row>
    <row r="16" spans="1:6" ht="25.5" customHeight="1" x14ac:dyDescent="0.2">
      <c r="A16" s="19" t="s">
        <v>22</v>
      </c>
      <c r="B16" s="11"/>
      <c r="C16" s="20">
        <v>1</v>
      </c>
      <c r="D16" s="21">
        <f>IF(C16&gt;0,C16+4,0)</f>
        <v>5</v>
      </c>
      <c r="E16" s="24" t="s">
        <v>15</v>
      </c>
      <c r="F16" s="23" t="s">
        <v>23</v>
      </c>
    </row>
    <row r="17" spans="1:12" ht="25.5" customHeight="1" x14ac:dyDescent="0.2">
      <c r="A17" s="19" t="s">
        <v>24</v>
      </c>
      <c r="B17" s="11"/>
      <c r="C17" s="20">
        <v>4</v>
      </c>
      <c r="D17" s="21">
        <f>C17*3</f>
        <v>12</v>
      </c>
      <c r="E17" s="24" t="s">
        <v>15</v>
      </c>
      <c r="F17" s="23" t="s">
        <v>25</v>
      </c>
    </row>
    <row r="18" spans="1:12" ht="19" x14ac:dyDescent="0.2">
      <c r="A18" s="19" t="s">
        <v>26</v>
      </c>
      <c r="B18" s="11"/>
      <c r="C18" s="20">
        <v>4</v>
      </c>
      <c r="D18" s="21">
        <f>IF(C18=4, 5, C18)</f>
        <v>5</v>
      </c>
      <c r="E18" s="23" t="s">
        <v>27</v>
      </c>
    </row>
    <row r="19" spans="1:12" ht="22.5" customHeight="1" x14ac:dyDescent="0.2">
      <c r="A19" s="19" t="s">
        <v>28</v>
      </c>
      <c r="B19" s="11"/>
      <c r="C19" s="20">
        <v>2</v>
      </c>
      <c r="D19" s="21">
        <f>C19*3</f>
        <v>6</v>
      </c>
      <c r="E19" s="23" t="s">
        <v>29</v>
      </c>
    </row>
    <row r="20" spans="1:12" ht="22.5" customHeight="1" x14ac:dyDescent="0.2">
      <c r="A20" s="19" t="s">
        <v>30</v>
      </c>
      <c r="B20" s="11"/>
      <c r="C20" s="20"/>
      <c r="D20" s="21">
        <f>C20*4</f>
        <v>0</v>
      </c>
      <c r="E20" s="23"/>
    </row>
    <row r="21" spans="1:12" ht="19" x14ac:dyDescent="0.2">
      <c r="A21" s="19" t="s">
        <v>31</v>
      </c>
      <c r="B21" s="11">
        <v>5</v>
      </c>
      <c r="C21" s="20">
        <v>2</v>
      </c>
      <c r="D21" s="21">
        <f>C21*3</f>
        <v>6</v>
      </c>
      <c r="E21" s="23" t="s">
        <v>32</v>
      </c>
    </row>
    <row r="22" spans="1:12" ht="19" x14ac:dyDescent="0.2">
      <c r="A22" s="19" t="s">
        <v>33</v>
      </c>
      <c r="B22" s="11">
        <v>5</v>
      </c>
      <c r="C22" s="20">
        <v>12</v>
      </c>
      <c r="D22" s="21">
        <f>IF(C22=0, 0, C22*0.5)</f>
        <v>6</v>
      </c>
      <c r="E22" s="24" t="s">
        <v>15</v>
      </c>
      <c r="F22" s="23" t="s">
        <v>34</v>
      </c>
    </row>
    <row r="23" spans="1:12" ht="19" x14ac:dyDescent="0.2">
      <c r="A23" s="19" t="s">
        <v>35</v>
      </c>
      <c r="B23" s="11">
        <v>6</v>
      </c>
      <c r="C23" s="20">
        <v>6</v>
      </c>
      <c r="D23" s="21">
        <f>C23</f>
        <v>6</v>
      </c>
      <c r="E23" s="24" t="s">
        <v>15</v>
      </c>
      <c r="F23" s="23" t="s">
        <v>36</v>
      </c>
    </row>
    <row r="24" spans="1:12" ht="19" x14ac:dyDescent="0.2">
      <c r="A24" s="19" t="s">
        <v>37</v>
      </c>
      <c r="B24" s="11">
        <v>6</v>
      </c>
      <c r="C24" s="20">
        <v>6</v>
      </c>
      <c r="D24" s="21">
        <f>C24</f>
        <v>6</v>
      </c>
      <c r="E24" s="24" t="s">
        <v>15</v>
      </c>
      <c r="F24" s="23" t="s">
        <v>38</v>
      </c>
    </row>
    <row r="25" spans="1:12" ht="19" x14ac:dyDescent="0.2">
      <c r="A25" s="19" t="s">
        <v>39</v>
      </c>
      <c r="B25" s="11">
        <v>6</v>
      </c>
      <c r="C25" s="20">
        <v>6</v>
      </c>
      <c r="D25" s="21">
        <f>C25</f>
        <v>6</v>
      </c>
      <c r="E25" s="24" t="s">
        <v>15</v>
      </c>
      <c r="F25" s="23" t="s">
        <v>40</v>
      </c>
    </row>
    <row r="26" spans="1:12" ht="19" hidden="1" x14ac:dyDescent="0.2">
      <c r="A26" s="11" t="s">
        <v>20</v>
      </c>
      <c r="B26" s="11"/>
      <c r="C26" s="21"/>
      <c r="D26" s="26">
        <f>SUM(D16:D25)</f>
        <v>58</v>
      </c>
    </row>
    <row r="27" spans="1:12" ht="19" x14ac:dyDescent="0.25">
      <c r="A27" s="25" t="s">
        <v>41</v>
      </c>
      <c r="B27" s="27"/>
      <c r="C27" s="26"/>
      <c r="D27" s="26"/>
      <c r="E27" s="23"/>
    </row>
    <row r="28" spans="1:12" ht="34" x14ac:dyDescent="0.2">
      <c r="A28" s="28" t="s">
        <v>42</v>
      </c>
      <c r="B28" s="11">
        <v>5</v>
      </c>
      <c r="C28" s="20"/>
      <c r="D28" s="21">
        <f>C28*10</f>
        <v>0</v>
      </c>
      <c r="E28" s="23" t="s">
        <v>43</v>
      </c>
      <c r="L28" s="23"/>
    </row>
    <row r="29" spans="1:12" ht="34.5" customHeight="1" x14ac:dyDescent="0.2">
      <c r="A29" s="28" t="s">
        <v>44</v>
      </c>
      <c r="B29" s="11">
        <v>3</v>
      </c>
      <c r="C29" s="20">
        <v>3</v>
      </c>
      <c r="D29" s="21">
        <f>C29*3</f>
        <v>9</v>
      </c>
      <c r="E29" s="23" t="s">
        <v>45</v>
      </c>
    </row>
    <row r="30" spans="1:12" ht="19" x14ac:dyDescent="0.2">
      <c r="A30" s="19" t="s">
        <v>46</v>
      </c>
      <c r="B30" s="11">
        <v>4</v>
      </c>
      <c r="C30" s="20"/>
      <c r="D30" s="21">
        <f>C30</f>
        <v>0</v>
      </c>
      <c r="E30" s="23" t="s">
        <v>47</v>
      </c>
    </row>
    <row r="31" spans="1:12" ht="19" x14ac:dyDescent="0.2">
      <c r="A31" s="19" t="s">
        <v>48</v>
      </c>
      <c r="B31" s="11">
        <v>2</v>
      </c>
      <c r="C31" s="20">
        <v>2</v>
      </c>
      <c r="D31" s="21">
        <f>C31*2</f>
        <v>4</v>
      </c>
      <c r="E31" s="23" t="s">
        <v>49</v>
      </c>
    </row>
    <row r="32" spans="1:12" ht="19" x14ac:dyDescent="0.2">
      <c r="A32" s="19" t="s">
        <v>50</v>
      </c>
      <c r="B32" s="11">
        <v>3</v>
      </c>
      <c r="C32" s="20"/>
      <c r="D32" s="21">
        <f>C32*3</f>
        <v>0</v>
      </c>
      <c r="E32" s="23" t="s">
        <v>51</v>
      </c>
    </row>
    <row r="33" spans="1:5" ht="19" x14ac:dyDescent="0.2">
      <c r="A33" s="19" t="s">
        <v>52</v>
      </c>
      <c r="B33" s="11"/>
      <c r="C33" s="20"/>
      <c r="D33" s="21">
        <f>IF(C33=1,4,IF(C33=2,5,0))</f>
        <v>0</v>
      </c>
      <c r="E33" s="23" t="s">
        <v>53</v>
      </c>
    </row>
    <row r="34" spans="1:5" ht="19" x14ac:dyDescent="0.2">
      <c r="A34" s="19" t="s">
        <v>54</v>
      </c>
      <c r="B34" s="11">
        <v>2</v>
      </c>
      <c r="C34" s="20"/>
      <c r="D34" s="21">
        <f>C34*3</f>
        <v>0</v>
      </c>
      <c r="E34" s="23" t="s">
        <v>55</v>
      </c>
    </row>
    <row r="35" spans="1:5" ht="19" x14ac:dyDescent="0.2">
      <c r="A35" s="19" t="s">
        <v>56</v>
      </c>
      <c r="B35" s="11">
        <v>3</v>
      </c>
      <c r="C35" s="20"/>
      <c r="D35" s="21">
        <f>C35*2</f>
        <v>0</v>
      </c>
      <c r="E35" s="23" t="s">
        <v>57</v>
      </c>
    </row>
    <row r="36" spans="1:5" ht="24.75" customHeight="1" x14ac:dyDescent="0.2">
      <c r="A36" s="29" t="s">
        <v>58</v>
      </c>
      <c r="B36" s="11"/>
      <c r="C36" s="20"/>
      <c r="D36" s="21">
        <f>IF(C36=0,0,IF(C36&gt;=1,10,0))</f>
        <v>0</v>
      </c>
      <c r="E36" s="23"/>
    </row>
    <row r="37" spans="1:5" ht="19" x14ac:dyDescent="0.2">
      <c r="A37" s="19" t="s">
        <v>59</v>
      </c>
      <c r="B37" s="11">
        <v>6</v>
      </c>
      <c r="C37" s="20"/>
      <c r="D37" s="21">
        <f>IF(C37=0,0,IF(C37=1,3,IF(C37=2,6)))</f>
        <v>0</v>
      </c>
      <c r="E37" s="23" t="s">
        <v>60</v>
      </c>
    </row>
    <row r="38" spans="1:5" ht="19" x14ac:dyDescent="0.2">
      <c r="A38" s="19" t="s">
        <v>61</v>
      </c>
      <c r="B38" s="11">
        <v>10</v>
      </c>
      <c r="C38" s="20"/>
      <c r="D38" s="21">
        <f>C38*5</f>
        <v>0</v>
      </c>
      <c r="E38" s="23" t="s">
        <v>62</v>
      </c>
    </row>
    <row r="39" spans="1:5" ht="19" x14ac:dyDescent="0.2">
      <c r="A39" s="19" t="s">
        <v>63</v>
      </c>
      <c r="B39" s="11">
        <v>10</v>
      </c>
      <c r="C39" s="20"/>
      <c r="D39" s="21">
        <f>C39*10</f>
        <v>0</v>
      </c>
      <c r="E39" s="23" t="s">
        <v>64</v>
      </c>
    </row>
    <row r="40" spans="1:5" ht="19" x14ac:dyDescent="0.2">
      <c r="A40" s="19" t="s">
        <v>65</v>
      </c>
      <c r="B40" s="11">
        <v>10</v>
      </c>
      <c r="C40" s="20"/>
      <c r="D40" s="21">
        <f>C40*10</f>
        <v>0</v>
      </c>
      <c r="E40" s="23" t="s">
        <v>64</v>
      </c>
    </row>
    <row r="41" spans="1:5" ht="19" hidden="1" x14ac:dyDescent="0.25">
      <c r="A41" s="11" t="s">
        <v>20</v>
      </c>
      <c r="B41" s="30"/>
      <c r="C41" s="21"/>
      <c r="D41" s="26">
        <f>SUM(D28:D40)</f>
        <v>13</v>
      </c>
      <c r="E41" s="23"/>
    </row>
    <row r="42" spans="1:5" ht="19" hidden="1" x14ac:dyDescent="0.2">
      <c r="A42" s="31" t="s">
        <v>66</v>
      </c>
      <c r="B42" s="32"/>
      <c r="C42" s="33"/>
      <c r="D42" s="34">
        <f>D41+D26+D14</f>
        <v>96</v>
      </c>
    </row>
    <row r="43" spans="1:5" ht="18" x14ac:dyDescent="0.2">
      <c r="A43" s="35" t="s">
        <v>67</v>
      </c>
      <c r="B43" s="36"/>
      <c r="C43" s="36"/>
      <c r="D43" s="37">
        <f>IF(D42&gt;=100, (100*5/100), (D42*5/100))</f>
        <v>4.8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1:C1"/>
    <mergeCell ref="A42:C42"/>
    <mergeCell ref="A43:C43"/>
  </mergeCells>
  <dataValidations count="9">
    <dataValidation type="whole" allowBlank="1" showInputMessage="1" showErrorMessage="1" error="هەڵەیە، دەبێ ژمارەكە لەنێوان 0 هەتا 4 بێت" sqref="C30 C12 C38:C39 C6:C9 C17:C20" xr:uid="{5705CE7B-8B44-D845-A830-08D7F96DA691}">
      <formula1>0</formula1>
      <formula2>4</formula2>
    </dataValidation>
    <dataValidation type="whole" allowBlank="1" showInputMessage="1" showErrorMessage="1" error="هەڵەیە، دەبێ ژمارەكە لەنێوان 0 هەتا 1 بێت" sqref="C40 C36" xr:uid="{5BE97399-4EC1-4E46-AE73-F22B91000887}">
      <formula1>0</formula1>
      <formula2>1</formula2>
    </dataValidation>
    <dataValidation type="whole" allowBlank="1" showInputMessage="1" showErrorMessage="1" error="هەڵەیە، دەبێ ژمارەكە لەنێوان 0 هەتا 6 بێت" sqref="C13 C23:C25" xr:uid="{F7429553-0A20-544F-9510-D2EEBE3DBB4D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2D785BDE-2813-E849-B6D6-D3A0E9E2F7B3}">
      <formula1>0</formula1>
      <formula2>3</formula2>
    </dataValidation>
    <dataValidation type="decimal" allowBlank="1" showInputMessage="1" showErrorMessage="1" error="هەڵەیە، دەبێ ژمارەكە لەنێوان 0 هەتا 6 بێت" sqref="C16" xr:uid="{FB77EAB1-38A7-C14E-A55F-6F1D65087FDA}">
      <formula1>0</formula1>
      <formula2>6</formula2>
    </dataValidation>
    <dataValidation type="whole" allowBlank="1" showInputMessage="1" showErrorMessage="1" error="هەڵەیە، دەبێ ژمارەكە لەنێوان 0 هەتا _x000a_2 بێت" sqref="C37" xr:uid="{24A29B3C-89A2-7E43-AF61-566AFF0AD415}">
      <formula1>0</formula1>
      <formula2>2</formula2>
    </dataValidation>
    <dataValidation type="whole" allowBlank="1" showInputMessage="1" showErrorMessage="1" error="ژمارەكە هەڵەیە دەبێت لە نێوان 0 تاوەكو 5 بێت." sqref="C21" xr:uid="{B319BAC0-D6CC-FD48-B475-E1A3E37BB80D}">
      <formula1>0</formula1>
      <formula2>5</formula2>
    </dataValidation>
    <dataValidation type="whole" allowBlank="1" showInputMessage="1" showErrorMessage="1" error="هەڵەیە، دەبێ ژمارەكە لەنێوان 0 هەتا 5 بێت" sqref="C11 C28:C29" xr:uid="{C453CF45-7762-DE40-B279-DE71042977B6}">
      <formula1>0</formula1>
      <formula2>5</formula2>
    </dataValidation>
    <dataValidation type="whole" allowBlank="1" showInputMessage="1" showErrorMessage="1" error="ژمارەكە هەڵەیە دەبێت لە نێوان 0 تاوەكو 12 بێت." sqref="C22" xr:uid="{FAB851C2-69F2-9C43-86DB-74909A9619B8}">
      <formula1>0</formula1>
      <formula2>12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Teacher Portfolio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2023-05-31T12:57:46Z</dcterms:created>
  <dcterms:modified xsi:type="dcterms:W3CDTF">2023-05-31T12:58:04Z</dcterms:modified>
</cp:coreProperties>
</file>