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F34ED466-A377-4C10-BFE1-434FBA1178D6}" xr6:coauthVersionLast="47" xr6:coauthVersionMax="47" xr10:uidLastSave="{00000000-0000-0000-0000-000000000000}"/>
  <bookViews>
    <workbookView xWindow="-110" yWindow="-110" windowWidth="19420" windowHeight="1042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Sheet1!$A$1:$R$54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44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B12" i="4" l="1"/>
  <c r="A52" i="1" l="1"/>
  <c r="Q19" i="1" l="1"/>
  <c r="Q33" i="1" l="1"/>
  <c r="H19" i="1"/>
  <c r="I3" i="2"/>
  <c r="B21" i="1"/>
  <c r="B22" i="1" s="1"/>
  <c r="I4" i="2" l="1"/>
  <c r="L47" i="1" l="1"/>
  <c r="A45" i="1"/>
  <c r="A46" i="1"/>
  <c r="I45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<sst xmlns="http://schemas.openxmlformats.org/spreadsheetml/2006/main" count="265" uniqueCount="92">
  <si>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</si>
  <si>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</si>
  <si>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</si>
  <si>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</si>
  <si>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</si>
  <si>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</si>
  <si>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</si>
  <si>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</si>
  <si>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</si>
  <si>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</si>
  <si>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</si>
  <si>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</si>
  <si>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</si>
  <si>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</si>
  <si>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</si>
  <si>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</si>
  <si>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</si>
  <si>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</si>
  <si>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</si>
  <si>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</si>
  <si>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</si>
  <si>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</si>
  <si>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</si>
  <si>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</si>
  <si>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</si>
  <si>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</si>
  <si>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</si>
  <si>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</si>
  <si>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</si>
  <si>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</si>
  <si>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</si>
  <si>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</si>
  <si>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</si>
  <si>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</si>
  <si>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</si>
  <si>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</si>
  <si>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</si>
  <si>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</si>
  <si>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</si>
  <si>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</si>
  <si>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</si>
  <si>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</si>
  <si>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</si>
  <si>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</si>
  <si>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</si>
  <si>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</si>
  <si>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</si>
  <si>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</si>
  <si>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</si>
  <si>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</si>
  <si>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</si>
  <si>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</si>
  <si>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</si>
  <si>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</si>
  <si>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</si>
  <si>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</si>
  <si>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</si>
  <si>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</si>
  <si>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</si>
  <si>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</si>
  <si>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</si>
  <si>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</si>
  <si>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</si>
  <si>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</si>
  <si>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</si>
  <si>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</si>
  <si>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</si>
  <si>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</si>
  <si>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</si>
  <si>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</si>
  <si>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</si>
  <si>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</si>
  <si>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</si>
  <si>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</si>
  <si>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</si>
  <si>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</si>
  <si>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</si>
  <si>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</si>
  <si>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</si>
  <si>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</si>
  <si>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</si>
  <si>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</si>
  <si>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</si>
  <si>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</si>
  <si>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</si>
  <si>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د.مخلص حمد عالي</t>
  </si>
  <si>
    <t>Biotechnology Theory</t>
  </si>
  <si>
    <t xml:space="preserve">Biotechnology </t>
  </si>
  <si>
    <t>Cell Biology Practical</t>
  </si>
  <si>
    <t>Cell Biology Prac.</t>
  </si>
  <si>
    <t>Cell biology Theory-G.A</t>
  </si>
  <si>
    <t>اۆسکار مسعود محمود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</si>
</sst>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>
      <alignment horizontal="center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20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topLeftCell="B4" zoomScaleNormal="100" zoomScaleSheetLayoutView="100" zoomScalePageLayoutView="90" workbookViewId="0">
      <selection activeCell="C5" sqref="C5:F5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9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7.7265625" style="1" customWidth="1"/>
    <col min="15" max="15" width="5.54296875" style="1" customWidth="1"/>
    <col min="16" max="16" width="6" style="1" customWidth="1"/>
    <col min="17" max="17" width="7" style="1" customWidth="1"/>
    <col min="18" max="18" width="10" style="1" customWidth="1"/>
    <col min="19" max="16384" width="6.453125" style="1"/>
  </cols>
  <sheetData>
    <row r="1" spans="1:35" ht="18.75" customHeight="1" x14ac:dyDescent="0.35">
      <c r="A1" s="87" t="s">
        <v>0</v>
      </c>
      <c r="B1" s="87"/>
      <c r="C1" s="87"/>
      <c r="D1" s="87"/>
      <c r="E1" s="87"/>
      <c r="F1" s="87"/>
      <c r="G1" s="10"/>
      <c r="H1" s="10"/>
      <c r="I1" s="10"/>
      <c r="J1" s="10"/>
      <c r="K1" s="11"/>
      <c r="L1" s="10"/>
      <c r="M1" s="88" t="s">
        <v>2</v>
      </c>
      <c r="N1" s="88"/>
      <c r="O1" s="88"/>
      <c r="P1" s="88"/>
      <c r="Q1" s="88"/>
    </row>
    <row r="2" spans="1:35" ht="14.25" customHeight="1" x14ac:dyDescent="0.35">
      <c r="A2" s="87" t="s">
        <v>1</v>
      </c>
      <c r="B2" s="87"/>
      <c r="C2" s="87"/>
      <c r="D2" s="87"/>
      <c r="E2" s="87"/>
      <c r="F2" s="87"/>
      <c r="G2" s="10"/>
      <c r="H2" s="10"/>
      <c r="I2" s="10"/>
      <c r="J2" s="10"/>
      <c r="K2" s="11"/>
      <c r="L2" s="10"/>
      <c r="M2" s="52" t="s">
        <v>83</v>
      </c>
      <c r="N2" s="52">
        <v>2022</v>
      </c>
      <c r="O2" s="109" t="s">
        <v>21</v>
      </c>
      <c r="P2" s="109"/>
      <c r="Q2" s="10">
        <v>9</v>
      </c>
    </row>
    <row r="3" spans="1:35" ht="14.25" customHeight="1" x14ac:dyDescent="0.35">
      <c r="A3" s="87" t="s">
        <v>62</v>
      </c>
      <c r="B3" s="87"/>
      <c r="C3" s="87"/>
      <c r="D3" s="87"/>
      <c r="E3" s="87"/>
      <c r="F3" s="87"/>
      <c r="G3" s="10"/>
      <c r="H3" s="10"/>
      <c r="I3" s="10"/>
      <c r="J3" s="10"/>
      <c r="K3" s="11"/>
      <c r="L3" s="10"/>
      <c r="M3" s="87" t="s">
        <v>3</v>
      </c>
      <c r="N3" s="87"/>
      <c r="O3" s="87"/>
      <c r="P3" s="53">
        <v>10</v>
      </c>
      <c r="Q3" s="12"/>
    </row>
    <row r="4" spans="1:35" ht="14.25" customHeight="1" x14ac:dyDescent="0.35">
      <c r="A4" s="104" t="s">
        <v>38</v>
      </c>
      <c r="B4" s="104"/>
      <c r="C4" s="105" t="s">
        <v>85</v>
      </c>
      <c r="D4" s="105"/>
      <c r="E4" s="105"/>
      <c r="F4" s="105"/>
      <c r="G4" s="10"/>
      <c r="H4" s="10"/>
      <c r="I4" s="10"/>
      <c r="J4" s="10"/>
      <c r="K4" s="11"/>
      <c r="L4" s="10"/>
      <c r="M4" s="87" t="s">
        <v>4</v>
      </c>
      <c r="N4" s="87"/>
      <c r="O4" s="87"/>
      <c r="P4" s="14"/>
      <c r="Q4" s="12"/>
    </row>
    <row r="5" spans="1:35" ht="16.5" customHeight="1" thickBot="1" x14ac:dyDescent="0.4">
      <c r="A5" s="106" t="s">
        <v>39</v>
      </c>
      <c r="B5" s="106"/>
      <c r="C5" s="107" t="s">
        <v>35</v>
      </c>
      <c r="D5" s="107"/>
      <c r="E5" s="107"/>
      <c r="F5" s="107"/>
      <c r="G5" s="10"/>
      <c r="H5" s="10"/>
      <c r="I5" s="10"/>
      <c r="J5" s="10"/>
      <c r="K5" s="11"/>
      <c r="L5" s="10"/>
      <c r="M5" s="87" t="s">
        <v>5</v>
      </c>
      <c r="N5" s="87"/>
      <c r="O5" s="87"/>
      <c r="P5" s="15">
        <v>10</v>
      </c>
      <c r="Q5" s="12"/>
      <c r="S5" s="108"/>
      <c r="T5" s="108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16.5" thickTop="1" thickBot="1" x14ac:dyDescent="0.4">
      <c r="A6" s="29"/>
      <c r="B6" s="90" t="s">
        <v>22</v>
      </c>
      <c r="C6" s="91"/>
      <c r="D6" s="90" t="s">
        <v>23</v>
      </c>
      <c r="E6" s="91"/>
      <c r="F6" s="90" t="s">
        <v>24</v>
      </c>
      <c r="G6" s="91"/>
      <c r="H6" s="90" t="s">
        <v>25</v>
      </c>
      <c r="I6" s="91"/>
      <c r="J6" s="90" t="s">
        <v>26</v>
      </c>
      <c r="K6" s="91"/>
      <c r="L6" s="90" t="s">
        <v>27</v>
      </c>
      <c r="M6" s="91"/>
      <c r="N6" s="90" t="s">
        <v>28</v>
      </c>
      <c r="O6" s="91"/>
      <c r="P6" s="92" t="s">
        <v>29</v>
      </c>
      <c r="Q6" s="92"/>
      <c r="R6" s="40" t="s">
        <v>60</v>
      </c>
      <c r="S6" s="89"/>
      <c r="T6" s="89"/>
      <c r="U6" s="89"/>
      <c r="V6" s="89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16" thickTop="1" x14ac:dyDescent="0.35">
      <c r="A7" s="28" t="s">
        <v>55</v>
      </c>
      <c r="B7" s="114"/>
      <c r="C7" s="110"/>
      <c r="D7" s="110"/>
      <c r="E7" s="110"/>
      <c r="F7" s="93"/>
      <c r="G7" s="94"/>
      <c r="H7" s="93"/>
      <c r="I7" s="94"/>
      <c r="J7" s="93"/>
      <c r="K7" s="94"/>
      <c r="L7" s="93"/>
      <c r="M7" s="94"/>
      <c r="N7" s="93"/>
      <c r="O7" s="94"/>
      <c r="P7" s="110"/>
      <c r="Q7" s="110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35">
      <c r="A8" s="28" t="s">
        <v>6</v>
      </c>
      <c r="B8" s="116"/>
      <c r="C8" s="79"/>
      <c r="D8" s="79"/>
      <c r="E8" s="80"/>
      <c r="F8" s="116"/>
      <c r="G8" s="79"/>
      <c r="H8" s="79"/>
      <c r="I8" s="80"/>
      <c r="J8" s="78"/>
      <c r="K8" s="80"/>
      <c r="L8" s="78"/>
      <c r="M8" s="79"/>
      <c r="N8" s="79"/>
      <c r="O8" s="80"/>
      <c r="P8" s="86"/>
      <c r="Q8" s="86"/>
      <c r="R8" s="49"/>
      <c r="S8" s="89"/>
      <c r="T8" s="89"/>
      <c r="U8" s="89"/>
      <c r="V8" s="89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5" x14ac:dyDescent="0.35">
      <c r="A9" s="16" t="s">
        <v>7</v>
      </c>
      <c r="B9" s="83"/>
      <c r="C9" s="84"/>
      <c r="D9" s="84"/>
      <c r="E9" s="84" t="s">
        <v>86</v>
      </c>
      <c r="F9" s="84"/>
      <c r="G9" s="84"/>
      <c r="H9" s="84"/>
      <c r="I9" s="55"/>
      <c r="J9" s="134" t="s">
        <v>87</v>
      </c>
      <c r="K9" s="135"/>
      <c r="L9" s="54"/>
      <c r="M9" s="54"/>
      <c r="N9" s="54"/>
      <c r="O9" s="54"/>
      <c r="P9" s="84"/>
      <c r="Q9" s="85"/>
      <c r="R9" s="49"/>
      <c r="S9" s="89"/>
      <c r="T9" s="89"/>
      <c r="U9" s="89"/>
      <c r="V9" s="89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x14ac:dyDescent="0.35">
      <c r="A10" s="16" t="s">
        <v>8</v>
      </c>
      <c r="B10" s="83"/>
      <c r="C10" s="84"/>
      <c r="D10" s="84"/>
      <c r="E10" s="85"/>
      <c r="F10" s="64" t="s">
        <v>90</v>
      </c>
      <c r="G10" s="65"/>
      <c r="H10" s="65"/>
      <c r="I10" s="66"/>
      <c r="J10" s="86"/>
      <c r="K10" s="86"/>
      <c r="L10" s="86"/>
      <c r="M10" s="86"/>
      <c r="N10" s="86"/>
      <c r="O10" s="86"/>
      <c r="P10" s="86"/>
      <c r="Q10" s="86"/>
      <c r="R10" s="50"/>
      <c r="S10" s="89"/>
      <c r="T10" s="89"/>
      <c r="U10" s="89"/>
      <c r="V10" s="89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x14ac:dyDescent="0.35">
      <c r="A11" s="16" t="s">
        <v>9</v>
      </c>
      <c r="B11" s="83"/>
      <c r="C11" s="84"/>
      <c r="D11" s="84"/>
      <c r="E11" s="85"/>
      <c r="F11" s="83"/>
      <c r="G11" s="84"/>
      <c r="H11" s="84"/>
      <c r="I11" s="85"/>
      <c r="J11" s="86"/>
      <c r="K11" s="86"/>
      <c r="L11" s="86"/>
      <c r="M11" s="86"/>
      <c r="N11" s="86"/>
      <c r="O11" s="86"/>
      <c r="P11" s="86"/>
      <c r="Q11" s="86"/>
      <c r="R11" s="50"/>
    </row>
    <row r="12" spans="1:35" ht="16" thickBot="1" x14ac:dyDescent="0.4">
      <c r="A12" s="17" t="s">
        <v>10</v>
      </c>
      <c r="B12" s="67" t="s">
        <v>88</v>
      </c>
      <c r="C12" s="68"/>
      <c r="D12" s="68"/>
      <c r="E12" s="69"/>
      <c r="F12" s="67" t="s">
        <v>88</v>
      </c>
      <c r="G12" s="68"/>
      <c r="H12" s="68"/>
      <c r="I12" s="69"/>
      <c r="J12" s="67" t="s">
        <v>88</v>
      </c>
      <c r="K12" s="112"/>
      <c r="L12" s="112"/>
      <c r="M12" s="112" t="s">
        <v>89</v>
      </c>
      <c r="N12" s="112"/>
      <c r="O12" s="96"/>
      <c r="P12" s="115"/>
      <c r="Q12" s="115"/>
      <c r="R12" s="51"/>
    </row>
    <row r="13" spans="1:35" ht="5.25" customHeight="1" thickTop="1" thickBot="1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" thickTop="1" x14ac:dyDescent="0.35">
      <c r="A14" s="97" t="s">
        <v>50</v>
      </c>
      <c r="B14" s="98"/>
      <c r="C14" s="99"/>
      <c r="D14" s="103" t="s">
        <v>51</v>
      </c>
      <c r="E14" s="98"/>
      <c r="F14" s="103" t="s">
        <v>91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1"/>
    </row>
    <row r="15" spans="1:35" ht="16" thickBot="1" x14ac:dyDescent="0.4">
      <c r="A15" s="100"/>
      <c r="B15" s="101"/>
      <c r="C15" s="102"/>
      <c r="D15" s="95" t="s">
        <v>52</v>
      </c>
      <c r="E15" s="96"/>
      <c r="F15" s="95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35" ht="6" customHeight="1" thickTop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thickTop="1" thickBot="1" x14ac:dyDescent="0.4">
      <c r="A17" s="70" t="s">
        <v>11</v>
      </c>
      <c r="B17" s="71"/>
      <c r="C17" s="72"/>
      <c r="D17" s="72"/>
      <c r="E17" s="72"/>
      <c r="F17" s="72"/>
      <c r="G17" s="72"/>
      <c r="H17" s="73"/>
      <c r="I17" s="18"/>
      <c r="J17" s="70" t="s">
        <v>12</v>
      </c>
      <c r="K17" s="71"/>
      <c r="L17" s="72"/>
      <c r="M17" s="72"/>
      <c r="N17" s="72"/>
      <c r="O17" s="72"/>
      <c r="P17" s="72"/>
      <c r="Q17" s="73"/>
    </row>
    <row r="18" spans="1:17" s="38" customFormat="1" ht="39.5" thickTop="1" x14ac:dyDescent="0.3">
      <c r="A18" s="39" t="s">
        <v>13</v>
      </c>
      <c r="B18" s="74" t="s">
        <v>14</v>
      </c>
      <c r="C18" s="75"/>
      <c r="D18" s="76" t="s">
        <v>41</v>
      </c>
      <c r="E18" s="59"/>
      <c r="F18" s="58" t="s">
        <v>42</v>
      </c>
      <c r="G18" s="59"/>
      <c r="H18" s="36" t="s">
        <v>53</v>
      </c>
      <c r="I18" s="18"/>
      <c r="J18" s="39" t="s">
        <v>13</v>
      </c>
      <c r="K18" s="74" t="s">
        <v>14</v>
      </c>
      <c r="L18" s="75"/>
      <c r="M18" s="76" t="s">
        <v>41</v>
      </c>
      <c r="N18" s="59"/>
      <c r="O18" s="58" t="s">
        <v>42</v>
      </c>
      <c r="P18" s="59"/>
      <c r="Q18" s="36" t="s">
        <v>53</v>
      </c>
    </row>
    <row r="19" spans="1:17" x14ac:dyDescent="0.35">
      <c r="A19" s="19" t="s">
        <v>54</v>
      </c>
      <c r="B19" s="62">
        <v>44814</v>
      </c>
      <c r="C19" s="63"/>
      <c r="D19" s="56"/>
      <c r="E19" s="57"/>
      <c r="F19" s="82"/>
      <c r="G19" s="57"/>
      <c r="H19" s="32" t="str">
        <f>IF(D19=Sheet2!B10,"",IF((D19+F19)&lt;&gt;0,(D19+F19), ""))</f>
        <v/>
      </c>
      <c r="I19" s="18"/>
      <c r="J19" s="19" t="s">
        <v>54</v>
      </c>
      <c r="K19" s="62">
        <f>B24+2</f>
        <v>44821</v>
      </c>
      <c r="L19" s="63"/>
      <c r="M19" s="56"/>
      <c r="N19" s="57"/>
      <c r="O19" s="82"/>
      <c r="P19" s="57"/>
      <c r="Q19" s="32" t="str">
        <f>IF(M19=Sheet2!B10,"",IF((M19+O19)&lt;&gt;0,(M19+O19), ""))</f>
        <v/>
      </c>
    </row>
    <row r="20" spans="1:17" ht="14.25" customHeight="1" x14ac:dyDescent="0.35">
      <c r="A20" s="19" t="s">
        <v>6</v>
      </c>
      <c r="B20" s="62">
        <f>B19+1</f>
        <v>44815</v>
      </c>
      <c r="C20" s="63"/>
      <c r="D20" s="60"/>
      <c r="E20" s="61"/>
      <c r="F20" s="81"/>
      <c r="G20" s="61"/>
      <c r="H20" s="32"/>
      <c r="I20" s="18"/>
      <c r="J20" s="19" t="s">
        <v>6</v>
      </c>
      <c r="K20" s="62">
        <f>K19+1</f>
        <v>44822</v>
      </c>
      <c r="L20" s="63"/>
      <c r="M20" s="60"/>
      <c r="N20" s="61"/>
      <c r="O20" s="81"/>
      <c r="P20" s="61"/>
      <c r="Q20" s="32"/>
    </row>
    <row r="21" spans="1:17" ht="14.25" customHeight="1" x14ac:dyDescent="0.35">
      <c r="A21" s="19" t="s">
        <v>7</v>
      </c>
      <c r="B21" s="62">
        <f t="shared" ref="B21:B24" si="0">B20+1</f>
        <v>44816</v>
      </c>
      <c r="C21" s="63"/>
      <c r="D21" s="60">
        <v>3</v>
      </c>
      <c r="E21" s="61"/>
      <c r="F21" s="81"/>
      <c r="G21" s="61"/>
      <c r="H21" s="32"/>
      <c r="I21" s="18"/>
      <c r="J21" s="19" t="s">
        <v>7</v>
      </c>
      <c r="K21" s="62">
        <f>K20+1</f>
        <v>44823</v>
      </c>
      <c r="L21" s="63"/>
      <c r="M21" s="60">
        <v>3</v>
      </c>
      <c r="N21" s="61"/>
      <c r="O21" s="81"/>
      <c r="P21" s="61"/>
      <c r="Q21" s="32"/>
    </row>
    <row r="22" spans="1:17" ht="14.25" customHeight="1" x14ac:dyDescent="0.35">
      <c r="A22" s="19" t="s">
        <v>8</v>
      </c>
      <c r="B22" s="62">
        <f t="shared" si="0"/>
        <v>44817</v>
      </c>
      <c r="C22" s="63"/>
      <c r="D22" s="60">
        <v>2</v>
      </c>
      <c r="E22" s="61"/>
      <c r="F22" s="81"/>
      <c r="G22" s="61"/>
      <c r="H22" s="32">
        <v>2</v>
      </c>
      <c r="I22" s="18"/>
      <c r="J22" s="19" t="s">
        <v>8</v>
      </c>
      <c r="K22" s="62">
        <f t="shared" ref="K22:K24" si="1">K21+1</f>
        <v>44824</v>
      </c>
      <c r="L22" s="63"/>
      <c r="M22" s="60">
        <v>2</v>
      </c>
      <c r="N22" s="61"/>
      <c r="O22" s="81"/>
      <c r="P22" s="61"/>
      <c r="Q22" s="32">
        <v>2</v>
      </c>
    </row>
    <row r="23" spans="1:17" ht="14.25" customHeight="1" x14ac:dyDescent="0.35">
      <c r="A23" s="19" t="s">
        <v>9</v>
      </c>
      <c r="B23" s="62">
        <f t="shared" si="0"/>
        <v>44818</v>
      </c>
      <c r="C23" s="63"/>
      <c r="D23" s="60"/>
      <c r="E23" s="61"/>
      <c r="F23" s="81"/>
      <c r="G23" s="61"/>
      <c r="H23" s="32"/>
      <c r="I23" s="18"/>
      <c r="J23" s="19" t="s">
        <v>9</v>
      </c>
      <c r="K23" s="62">
        <f t="shared" si="1"/>
        <v>44825</v>
      </c>
      <c r="L23" s="63"/>
      <c r="M23" s="60"/>
      <c r="N23" s="61"/>
      <c r="O23" s="81"/>
      <c r="P23" s="61"/>
      <c r="Q23" s="32"/>
    </row>
    <row r="24" spans="1:17" ht="14.25" customHeight="1" x14ac:dyDescent="0.35">
      <c r="A24" s="19" t="s">
        <v>10</v>
      </c>
      <c r="B24" s="62">
        <f t="shared" si="0"/>
        <v>44819</v>
      </c>
      <c r="C24" s="63"/>
      <c r="D24" s="60"/>
      <c r="E24" s="61"/>
      <c r="F24" s="81">
        <v>8</v>
      </c>
      <c r="G24" s="61"/>
      <c r="H24" s="32">
        <v>8</v>
      </c>
      <c r="I24" s="18"/>
      <c r="J24" s="19" t="s">
        <v>10</v>
      </c>
      <c r="K24" s="62">
        <f t="shared" si="1"/>
        <v>44826</v>
      </c>
      <c r="L24" s="63"/>
      <c r="M24" s="60"/>
      <c r="N24" s="61"/>
      <c r="O24" s="81">
        <v>8</v>
      </c>
      <c r="P24" s="61"/>
      <c r="Q24" s="32">
        <v>8</v>
      </c>
    </row>
    <row r="25" spans="1:17" ht="23.25" customHeight="1" x14ac:dyDescent="0.35">
      <c r="A25" s="20" t="s">
        <v>18</v>
      </c>
      <c r="B25" s="62"/>
      <c r="C25" s="63"/>
      <c r="D25" s="60"/>
      <c r="E25" s="61"/>
      <c r="F25" s="81">
        <v>2</v>
      </c>
      <c r="G25" s="61"/>
      <c r="H25" s="32">
        <v>2</v>
      </c>
      <c r="I25" s="18"/>
      <c r="J25" s="20" t="s">
        <v>18</v>
      </c>
      <c r="K25" s="62"/>
      <c r="L25" s="63"/>
      <c r="M25" s="60"/>
      <c r="N25" s="61"/>
      <c r="O25" s="81">
        <v>2</v>
      </c>
      <c r="P25" s="61"/>
      <c r="Q25" s="32">
        <v>2</v>
      </c>
    </row>
    <row r="26" spans="1:17" x14ac:dyDescent="0.35">
      <c r="A26" s="34" t="s">
        <v>58</v>
      </c>
      <c r="B26" s="62"/>
      <c r="C26" s="63"/>
      <c r="D26" s="60"/>
      <c r="E26" s="61"/>
      <c r="F26" s="81"/>
      <c r="G26" s="61"/>
      <c r="H26" s="32"/>
      <c r="I26" s="18"/>
      <c r="J26" s="34" t="s">
        <v>58</v>
      </c>
      <c r="K26" s="62"/>
      <c r="L26" s="63"/>
      <c r="M26" s="60"/>
      <c r="N26" s="61"/>
      <c r="O26" s="81"/>
      <c r="P26" s="61"/>
      <c r="Q26" s="32"/>
    </row>
    <row r="27" spans="1:17" x14ac:dyDescent="0.35">
      <c r="A27" s="34" t="s">
        <v>59</v>
      </c>
      <c r="B27" s="62"/>
      <c r="C27" s="63"/>
      <c r="D27" s="60"/>
      <c r="E27" s="61"/>
      <c r="F27" s="81"/>
      <c r="G27" s="61"/>
      <c r="H27" s="32"/>
      <c r="I27" s="18"/>
      <c r="J27" s="34" t="s">
        <v>59</v>
      </c>
      <c r="K27" s="62"/>
      <c r="L27" s="63"/>
      <c r="M27" s="60"/>
      <c r="N27" s="61"/>
      <c r="O27" s="81"/>
      <c r="P27" s="61"/>
      <c r="Q27" s="32"/>
    </row>
    <row r="28" spans="1:17" ht="26.25" customHeight="1" x14ac:dyDescent="0.35">
      <c r="A28" s="20" t="s">
        <v>19</v>
      </c>
      <c r="B28" s="62"/>
      <c r="C28" s="63"/>
      <c r="D28" s="60"/>
      <c r="E28" s="61"/>
      <c r="F28" s="81"/>
      <c r="G28" s="61"/>
      <c r="H28" s="32">
        <v>2</v>
      </c>
      <c r="I28" s="18"/>
      <c r="J28" s="20" t="s">
        <v>19</v>
      </c>
      <c r="K28" s="62"/>
      <c r="L28" s="63"/>
      <c r="M28" s="56"/>
      <c r="N28" s="57"/>
      <c r="O28" s="82"/>
      <c r="P28" s="57"/>
      <c r="Q28" s="32">
        <v>2</v>
      </c>
    </row>
    <row r="29" spans="1:17" ht="16" thickBot="1" x14ac:dyDescent="0.4">
      <c r="A29" s="126" t="s">
        <v>15</v>
      </c>
      <c r="B29" s="127"/>
      <c r="C29" s="128"/>
      <c r="D29" s="129"/>
      <c r="E29" s="130"/>
      <c r="F29" s="130"/>
      <c r="G29" s="131"/>
      <c r="H29" s="33">
        <v>14</v>
      </c>
      <c r="I29" s="18"/>
      <c r="J29" s="139" t="s">
        <v>15</v>
      </c>
      <c r="K29" s="127"/>
      <c r="L29" s="140"/>
      <c r="M29" s="129"/>
      <c r="N29" s="130"/>
      <c r="O29" s="130"/>
      <c r="P29" s="131"/>
      <c r="Q29" s="33">
        <v>14</v>
      </c>
    </row>
    <row r="30" spans="1:17" ht="9" customHeight="1" thickTop="1" thickBo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6.5" thickTop="1" thickBot="1" x14ac:dyDescent="0.4">
      <c r="A31" s="136" t="s">
        <v>16</v>
      </c>
      <c r="B31" s="137"/>
      <c r="C31" s="137"/>
      <c r="D31" s="137"/>
      <c r="E31" s="137"/>
      <c r="F31" s="137"/>
      <c r="G31" s="137"/>
      <c r="H31" s="138"/>
      <c r="I31" s="18"/>
      <c r="J31" s="136" t="s">
        <v>17</v>
      </c>
      <c r="K31" s="137"/>
      <c r="L31" s="137"/>
      <c r="M31" s="137"/>
      <c r="N31" s="137"/>
      <c r="O31" s="137"/>
      <c r="P31" s="137"/>
      <c r="Q31" s="138"/>
    </row>
    <row r="32" spans="1:17" s="38" customFormat="1" ht="39.5" thickTop="1" x14ac:dyDescent="0.3">
      <c r="A32" s="35" t="s">
        <v>13</v>
      </c>
      <c r="B32" s="132" t="s">
        <v>14</v>
      </c>
      <c r="C32" s="133"/>
      <c r="D32" s="76" t="s">
        <v>41</v>
      </c>
      <c r="E32" s="59"/>
      <c r="F32" s="58" t="s">
        <v>42</v>
      </c>
      <c r="G32" s="59"/>
      <c r="H32" s="36" t="s">
        <v>53</v>
      </c>
      <c r="I32" s="37"/>
      <c r="J32" s="35" t="s">
        <v>13</v>
      </c>
      <c r="K32" s="132" t="s">
        <v>14</v>
      </c>
      <c r="L32" s="133"/>
      <c r="M32" s="76" t="s">
        <v>41</v>
      </c>
      <c r="N32" s="59"/>
      <c r="O32" s="58" t="s">
        <v>42</v>
      </c>
      <c r="P32" s="59"/>
      <c r="Q32" s="36" t="s">
        <v>53</v>
      </c>
    </row>
    <row r="33" spans="1:17" x14ac:dyDescent="0.35">
      <c r="A33" s="19" t="s">
        <v>54</v>
      </c>
      <c r="B33" s="117">
        <f>K24+2</f>
        <v>44828</v>
      </c>
      <c r="C33" s="118"/>
      <c r="D33" s="56"/>
      <c r="E33" s="57"/>
      <c r="F33" s="82"/>
      <c r="G33" s="57"/>
      <c r="H33" s="32" t="str">
        <f>IF(D33=Sheet2!B24,"",IF((D33+F33)&lt;&gt;0,(D33+F33), ""))</f>
        <v/>
      </c>
      <c r="I33" s="21"/>
      <c r="J33" s="19" t="s">
        <v>54</v>
      </c>
      <c r="K33" s="117">
        <f>B38+2</f>
        <v>44835</v>
      </c>
      <c r="L33" s="118"/>
      <c r="M33" s="56"/>
      <c r="N33" s="57"/>
      <c r="O33" s="82"/>
      <c r="P33" s="57"/>
      <c r="Q33" s="32" t="str">
        <f>IF(M33=Sheet2!B10,"",IF((M33+O33)&lt;&gt;0,(M33+O33), ""))</f>
        <v/>
      </c>
    </row>
    <row r="34" spans="1:17" ht="15" customHeight="1" x14ac:dyDescent="0.35">
      <c r="A34" s="19" t="s">
        <v>6</v>
      </c>
      <c r="B34" s="117">
        <f>B33+1</f>
        <v>44829</v>
      </c>
      <c r="C34" s="118"/>
      <c r="D34" s="60"/>
      <c r="E34" s="61"/>
      <c r="F34" s="81"/>
      <c r="G34" s="61"/>
      <c r="H34" s="32"/>
      <c r="I34" s="18"/>
      <c r="J34" s="19" t="s">
        <v>6</v>
      </c>
      <c r="K34" s="117">
        <f>K33+1</f>
        <v>44836</v>
      </c>
      <c r="L34" s="118"/>
      <c r="M34" s="60"/>
      <c r="N34" s="61"/>
      <c r="O34" s="81"/>
      <c r="P34" s="61"/>
      <c r="Q34" s="32"/>
    </row>
    <row r="35" spans="1:17" ht="15" customHeight="1" x14ac:dyDescent="0.35">
      <c r="A35" s="19" t="s">
        <v>7</v>
      </c>
      <c r="B35" s="117">
        <f t="shared" ref="B35:B38" si="2">B34+1</f>
        <v>44830</v>
      </c>
      <c r="C35" s="118"/>
      <c r="D35" s="60">
        <v>3</v>
      </c>
      <c r="E35" s="61"/>
      <c r="F35" s="81"/>
      <c r="G35" s="61"/>
      <c r="H35" s="32"/>
      <c r="I35" s="18"/>
      <c r="J35" s="19" t="s">
        <v>7</v>
      </c>
      <c r="K35" s="117">
        <f t="shared" ref="K35:K38" si="3">K34+1</f>
        <v>44837</v>
      </c>
      <c r="L35" s="118"/>
      <c r="M35" s="60">
        <v>3</v>
      </c>
      <c r="N35" s="61"/>
      <c r="O35" s="81"/>
      <c r="P35" s="61"/>
      <c r="Q35" s="32"/>
    </row>
    <row r="36" spans="1:17" ht="15" customHeight="1" x14ac:dyDescent="0.35">
      <c r="A36" s="19" t="s">
        <v>8</v>
      </c>
      <c r="B36" s="117">
        <f t="shared" si="2"/>
        <v>44831</v>
      </c>
      <c r="C36" s="118"/>
      <c r="D36" s="60">
        <v>2</v>
      </c>
      <c r="E36" s="61"/>
      <c r="F36" s="81"/>
      <c r="G36" s="61"/>
      <c r="H36" s="32">
        <v>2</v>
      </c>
      <c r="I36" s="18"/>
      <c r="J36" s="19" t="s">
        <v>8</v>
      </c>
      <c r="K36" s="117">
        <f t="shared" si="3"/>
        <v>44838</v>
      </c>
      <c r="L36" s="118"/>
      <c r="M36" s="60">
        <v>2</v>
      </c>
      <c r="N36" s="61"/>
      <c r="O36" s="81"/>
      <c r="P36" s="61"/>
      <c r="Q36" s="32">
        <v>2</v>
      </c>
    </row>
    <row r="37" spans="1:17" ht="15" customHeight="1" x14ac:dyDescent="0.35">
      <c r="A37" s="19" t="s">
        <v>9</v>
      </c>
      <c r="B37" s="117">
        <f t="shared" si="2"/>
        <v>44832</v>
      </c>
      <c r="C37" s="118"/>
      <c r="D37" s="60"/>
      <c r="E37" s="61"/>
      <c r="F37" s="81"/>
      <c r="G37" s="61"/>
      <c r="H37" s="32"/>
      <c r="I37" s="18"/>
      <c r="J37" s="19" t="s">
        <v>9</v>
      </c>
      <c r="K37" s="117">
        <f t="shared" si="3"/>
        <v>44839</v>
      </c>
      <c r="L37" s="118"/>
      <c r="M37" s="60"/>
      <c r="N37" s="61"/>
      <c r="O37" s="81"/>
      <c r="P37" s="61"/>
      <c r="Q37" s="32"/>
    </row>
    <row r="38" spans="1:17" ht="15" customHeight="1" x14ac:dyDescent="0.35">
      <c r="A38" s="19" t="s">
        <v>10</v>
      </c>
      <c r="B38" s="117">
        <f t="shared" si="2"/>
        <v>44833</v>
      </c>
      <c r="C38" s="118"/>
      <c r="D38" s="60"/>
      <c r="E38" s="61"/>
      <c r="F38" s="81">
        <v>8</v>
      </c>
      <c r="G38" s="61"/>
      <c r="H38" s="32">
        <v>8</v>
      </c>
      <c r="I38" s="18"/>
      <c r="J38" s="19" t="s">
        <v>10</v>
      </c>
      <c r="K38" s="117">
        <f t="shared" si="3"/>
        <v>44840</v>
      </c>
      <c r="L38" s="118"/>
      <c r="M38" s="60"/>
      <c r="N38" s="61"/>
      <c r="O38" s="81">
        <v>8</v>
      </c>
      <c r="P38" s="61"/>
      <c r="Q38" s="32">
        <v>8</v>
      </c>
    </row>
    <row r="39" spans="1:17" ht="21.75" customHeight="1" x14ac:dyDescent="0.35">
      <c r="A39" s="20" t="s">
        <v>18</v>
      </c>
      <c r="B39" s="117"/>
      <c r="C39" s="118"/>
      <c r="D39" s="60"/>
      <c r="E39" s="61"/>
      <c r="F39" s="81">
        <v>2</v>
      </c>
      <c r="G39" s="61"/>
      <c r="H39" s="32">
        <v>2</v>
      </c>
      <c r="I39" s="18"/>
      <c r="J39" s="20" t="s">
        <v>18</v>
      </c>
      <c r="K39" s="117"/>
      <c r="L39" s="118"/>
      <c r="M39" s="60"/>
      <c r="N39" s="61"/>
      <c r="O39" s="81">
        <v>2</v>
      </c>
      <c r="P39" s="61"/>
      <c r="Q39" s="32">
        <v>2</v>
      </c>
    </row>
    <row r="40" spans="1:17" x14ac:dyDescent="0.35">
      <c r="A40" s="34" t="s">
        <v>58</v>
      </c>
      <c r="B40" s="117"/>
      <c r="C40" s="118"/>
      <c r="D40" s="60"/>
      <c r="E40" s="61"/>
      <c r="F40" s="81"/>
      <c r="G40" s="61"/>
      <c r="H40" s="32"/>
      <c r="I40" s="18"/>
      <c r="J40" s="34" t="s">
        <v>58</v>
      </c>
      <c r="K40" s="117"/>
      <c r="L40" s="118"/>
      <c r="M40" s="60"/>
      <c r="N40" s="61"/>
      <c r="O40" s="81"/>
      <c r="P40" s="61"/>
      <c r="Q40" s="32"/>
    </row>
    <row r="41" spans="1:17" x14ac:dyDescent="0.35">
      <c r="A41" s="34" t="s">
        <v>59</v>
      </c>
      <c r="B41" s="117"/>
      <c r="C41" s="118"/>
      <c r="D41" s="60"/>
      <c r="E41" s="61"/>
      <c r="F41" s="81"/>
      <c r="G41" s="61"/>
      <c r="H41" s="32"/>
      <c r="I41" s="18"/>
      <c r="J41" s="34" t="s">
        <v>59</v>
      </c>
      <c r="K41" s="117"/>
      <c r="L41" s="118"/>
      <c r="M41" s="60"/>
      <c r="N41" s="61"/>
      <c r="O41" s="81"/>
      <c r="P41" s="61"/>
      <c r="Q41" s="32"/>
    </row>
    <row r="42" spans="1:17" ht="21.75" customHeight="1" x14ac:dyDescent="0.35">
      <c r="A42" s="20" t="s">
        <v>19</v>
      </c>
      <c r="B42" s="117"/>
      <c r="C42" s="118"/>
      <c r="D42" s="60"/>
      <c r="E42" s="61"/>
      <c r="F42" s="81"/>
      <c r="G42" s="61"/>
      <c r="H42" s="32">
        <v>2</v>
      </c>
      <c r="I42" s="18"/>
      <c r="J42" s="20" t="s">
        <v>19</v>
      </c>
      <c r="K42" s="117"/>
      <c r="L42" s="118"/>
      <c r="M42" s="60"/>
      <c r="N42" s="61"/>
      <c r="O42" s="81"/>
      <c r="P42" s="61"/>
      <c r="Q42" s="32">
        <v>2</v>
      </c>
    </row>
    <row r="43" spans="1:17" ht="16" thickBot="1" x14ac:dyDescent="0.4">
      <c r="A43" s="126" t="s">
        <v>15</v>
      </c>
      <c r="B43" s="127"/>
      <c r="C43" s="128"/>
      <c r="D43" s="129"/>
      <c r="E43" s="130"/>
      <c r="F43" s="130"/>
      <c r="G43" s="131"/>
      <c r="H43" s="33">
        <v>14</v>
      </c>
      <c r="I43" s="18"/>
      <c r="J43" s="126" t="s">
        <v>15</v>
      </c>
      <c r="K43" s="127"/>
      <c r="L43" s="128"/>
      <c r="M43" s="129"/>
      <c r="N43" s="130"/>
      <c r="O43" s="130"/>
      <c r="P43" s="131"/>
      <c r="Q43" s="33">
        <v>14</v>
      </c>
    </row>
    <row r="44" spans="1:17" ht="9.75" customHeight="1" thickTop="1" x14ac:dyDescent="0.35">
      <c r="A44" s="12"/>
      <c r="B44" s="12"/>
      <c r="C44" s="12"/>
      <c r="D44" s="12"/>
      <c r="E44" s="12"/>
      <c r="F44" s="12"/>
      <c r="G44" s="12"/>
      <c r="H44" s="12" t="str">
        <f>+C4</f>
        <v>د.مخلص حمد عالي</v>
      </c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" thickBot="1" x14ac:dyDescent="0.4">
      <c r="A45" s="120" t="str">
        <f>"کۆی گشتی کاتژمێرەکان : [" &amp; SUM(H29,Q29,H43,Q43) &amp; "] کاتژمێر"</f>
        <v>کۆی گشتی کاتژمێرەکان : [56] کاتژمێر</v>
      </c>
      <c r="B45" s="120"/>
      <c r="C45" s="120"/>
      <c r="D45" s="120"/>
      <c r="E45" s="120"/>
      <c r="F45" s="120"/>
      <c r="G45" s="120"/>
      <c r="H45" s="22"/>
      <c r="I45" s="120" t="str">
        <f>"کۆی کاتژمێرەکانی زێدەکی :[" &amp; SUM(H29,Q29,H43,Q43) - (IF(H29=0,0,P5)+IF(Q29=0,0,P5)+IF(H43=0,0,P5)+IF(Q43=0,0,P5)) &amp; "] کاتژمێر"</f>
        <v>کۆی کاتژمێرەکانی زێدەکی :[16] کاتژمێر</v>
      </c>
      <c r="J45" s="120"/>
      <c r="K45" s="120"/>
      <c r="L45" s="120"/>
      <c r="M45" s="120"/>
      <c r="N45" s="120"/>
      <c r="O45" s="120"/>
      <c r="P45" s="22"/>
      <c r="Q45" s="22"/>
    </row>
    <row r="46" spans="1:17" ht="16.5" thickTop="1" thickBot="1" x14ac:dyDescent="0.4">
      <c r="A46" s="120" t="str">
        <f>"کۆی کاتژمێرەکانی نیساب :[" &amp;IF(H29=0,0,P5)+IF(Q29=0,0,P5)+IF(H43=0,0,P5)+IF(Q43=0,0,P5) &amp; "] کاتژمێر"</f>
        <v>کۆی کاتژمێرەکانی نیساب :[40] کاتژمێر</v>
      </c>
      <c r="B46" s="120"/>
      <c r="C46" s="120"/>
      <c r="D46" s="120"/>
      <c r="E46" s="120"/>
      <c r="F46" s="120"/>
      <c r="G46" s="120"/>
      <c r="H46" s="22"/>
      <c r="I46" s="121" t="s">
        <v>20</v>
      </c>
      <c r="J46" s="121"/>
      <c r="K46" s="121"/>
      <c r="L46" s="124">
        <v>5500</v>
      </c>
      <c r="M46" s="124"/>
      <c r="N46" s="23" t="s">
        <v>30</v>
      </c>
      <c r="O46" s="22"/>
      <c r="P46" s="22"/>
      <c r="Q46" s="22"/>
    </row>
    <row r="47" spans="1:17" ht="16.5" thickTop="1" thickBot="1" x14ac:dyDescent="0.4">
      <c r="A47" s="12"/>
      <c r="B47" s="12"/>
      <c r="C47" s="12"/>
      <c r="D47" s="12"/>
      <c r="E47" s="12"/>
      <c r="F47" s="12"/>
      <c r="G47" s="12"/>
      <c r="H47" s="22"/>
      <c r="I47" s="122" t="s">
        <v>31</v>
      </c>
      <c r="J47" s="122"/>
      <c r="K47" s="122"/>
      <c r="L47" s="125">
        <f>L46*( SUM(H29,Q29,H43,Q43) - (IF(H29=0,0,P5)+IF(Q29=0,0,P5)+IF(H43=0,0,P5)+IF(Q43=0,0,P5)))</f>
        <v>88000</v>
      </c>
      <c r="M47" s="125"/>
      <c r="N47" s="23" t="s">
        <v>30</v>
      </c>
      <c r="O47" s="22"/>
      <c r="P47" s="22"/>
      <c r="Q47" s="22"/>
    </row>
    <row r="48" spans="1:17" ht="51" customHeight="1" thickTop="1" x14ac:dyDescent="0.3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35">
      <c r="A49" s="119" t="s">
        <v>43</v>
      </c>
      <c r="B49" s="119"/>
      <c r="C49" s="119"/>
      <c r="D49" s="119"/>
      <c r="E49" s="4"/>
      <c r="F49" s="4"/>
      <c r="M49" s="89" t="s">
        <v>44</v>
      </c>
      <c r="N49" s="89"/>
      <c r="O49" s="89"/>
    </row>
    <row r="50" spans="1:17" x14ac:dyDescent="0.35">
      <c r="A50" s="119" t="s">
        <v>45</v>
      </c>
      <c r="B50" s="119"/>
      <c r="C50" s="119"/>
      <c r="D50" s="119"/>
      <c r="E50" s="4"/>
      <c r="F50" s="4"/>
      <c r="M50" s="89" t="s">
        <v>46</v>
      </c>
      <c r="N50" s="89"/>
      <c r="O50" s="89"/>
    </row>
    <row r="51" spans="1:17" ht="63.75" customHeight="1" x14ac:dyDescent="0.3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35">
      <c r="A52" s="123" t="str">
        <f>C4</f>
        <v>د.مخلص حمد عالي</v>
      </c>
      <c r="B52" s="123"/>
      <c r="C52" s="123"/>
      <c r="D52" s="8"/>
      <c r="E52" s="4"/>
      <c r="F52" s="4"/>
      <c r="G52" s="119" t="s">
        <v>84</v>
      </c>
      <c r="H52" s="119"/>
      <c r="I52" s="119"/>
      <c r="J52" s="119"/>
      <c r="K52" s="3"/>
      <c r="L52" s="3"/>
      <c r="M52" s="89" t="s">
        <v>33</v>
      </c>
      <c r="N52" s="89"/>
      <c r="O52" s="89"/>
    </row>
    <row r="53" spans="1:17" ht="14.25" customHeight="1" x14ac:dyDescent="0.35">
      <c r="A53" s="123" t="s">
        <v>47</v>
      </c>
      <c r="B53" s="123"/>
      <c r="C53" s="123"/>
      <c r="D53" s="8"/>
      <c r="E53" s="4"/>
      <c r="F53" s="4"/>
      <c r="G53" s="119" t="s">
        <v>48</v>
      </c>
      <c r="H53" s="119"/>
      <c r="I53" s="119"/>
      <c r="J53" s="119"/>
      <c r="K53" s="3"/>
      <c r="L53" s="3"/>
      <c r="M53" s="89" t="s">
        <v>49</v>
      </c>
      <c r="N53" s="89"/>
      <c r="O53" s="89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60">
    <mergeCell ref="J8:K8"/>
    <mergeCell ref="P9:Q9"/>
    <mergeCell ref="E9:H9"/>
    <mergeCell ref="J9:K9"/>
    <mergeCell ref="B9:D9"/>
    <mergeCell ref="J12:L12"/>
    <mergeCell ref="M12:O12"/>
    <mergeCell ref="D27:E27"/>
    <mergeCell ref="A31:H31"/>
    <mergeCell ref="J29:L29"/>
    <mergeCell ref="B23:C23"/>
    <mergeCell ref="J31:Q31"/>
    <mergeCell ref="B19:C19"/>
    <mergeCell ref="M26:N26"/>
    <mergeCell ref="M27:N27"/>
    <mergeCell ref="K24:L24"/>
    <mergeCell ref="M24:N24"/>
    <mergeCell ref="D25:E25"/>
    <mergeCell ref="B22:C22"/>
    <mergeCell ref="F26:G26"/>
    <mergeCell ref="O24:P24"/>
    <mergeCell ref="O25:P25"/>
    <mergeCell ref="D20:E20"/>
    <mergeCell ref="D21:E21"/>
    <mergeCell ref="F24:G24"/>
    <mergeCell ref="M29:P29"/>
    <mergeCell ref="K27:L27"/>
    <mergeCell ref="K28:L28"/>
    <mergeCell ref="F27:G27"/>
    <mergeCell ref="O26:P26"/>
    <mergeCell ref="K25:L25"/>
    <mergeCell ref="D28:E28"/>
    <mergeCell ref="O27:P27"/>
    <mergeCell ref="D26:E26"/>
    <mergeCell ref="B27:C27"/>
    <mergeCell ref="A29:C29"/>
    <mergeCell ref="B24:C24"/>
    <mergeCell ref="B25:C25"/>
    <mergeCell ref="B28:C28"/>
    <mergeCell ref="B32:C32"/>
    <mergeCell ref="D33:E33"/>
    <mergeCell ref="D32:E32"/>
    <mergeCell ref="B33:C33"/>
    <mergeCell ref="J43:L43"/>
    <mergeCell ref="F39:G39"/>
    <mergeCell ref="O35:P35"/>
    <mergeCell ref="O34:P34"/>
    <mergeCell ref="M34:N34"/>
    <mergeCell ref="F40:G40"/>
    <mergeCell ref="K40:L40"/>
    <mergeCell ref="M40:N40"/>
    <mergeCell ref="F28:G28"/>
    <mergeCell ref="M28:N28"/>
    <mergeCell ref="M35:N35"/>
    <mergeCell ref="M36:N36"/>
    <mergeCell ref="M37:N37"/>
    <mergeCell ref="F33:G33"/>
    <mergeCell ref="F32:G32"/>
    <mergeCell ref="O28:P28"/>
    <mergeCell ref="D29:G29"/>
    <mergeCell ref="M32:N32"/>
    <mergeCell ref="K33:L33"/>
    <mergeCell ref="O33:P33"/>
    <mergeCell ref="O32:P32"/>
    <mergeCell ref="K32:L32"/>
    <mergeCell ref="D34:E34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6:G36"/>
    <mergeCell ref="B36:C36"/>
    <mergeCell ref="B37:C37"/>
    <mergeCell ref="B38:C38"/>
    <mergeCell ref="F35:G35"/>
    <mergeCell ref="F34:G34"/>
    <mergeCell ref="B34:C34"/>
    <mergeCell ref="B42:C42"/>
    <mergeCell ref="K34:L34"/>
    <mergeCell ref="K35:L35"/>
    <mergeCell ref="M33:N33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M50:O50"/>
    <mergeCell ref="A50:D50"/>
    <mergeCell ref="A52:C52"/>
    <mergeCell ref="G52:J52"/>
    <mergeCell ref="M52:O52"/>
    <mergeCell ref="A49:D49"/>
    <mergeCell ref="M49:O49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O39:P39"/>
    <mergeCell ref="M38:N38"/>
    <mergeCell ref="K38:L38"/>
    <mergeCell ref="F25:G25"/>
    <mergeCell ref="M25:N25"/>
    <mergeCell ref="K26:L26"/>
    <mergeCell ref="D23:E23"/>
    <mergeCell ref="D24:E24"/>
    <mergeCell ref="B26:C26"/>
    <mergeCell ref="O19:P19"/>
    <mergeCell ref="O2:P2"/>
    <mergeCell ref="P7:Q7"/>
    <mergeCell ref="F14:Q14"/>
    <mergeCell ref="F15:Q15"/>
    <mergeCell ref="B10:E10"/>
    <mergeCell ref="J11:K11"/>
    <mergeCell ref="L11:M11"/>
    <mergeCell ref="B7:C7"/>
    <mergeCell ref="D7:E7"/>
    <mergeCell ref="M5:O5"/>
    <mergeCell ref="P8:Q8"/>
    <mergeCell ref="P12:Q12"/>
    <mergeCell ref="F12:I12"/>
    <mergeCell ref="B8:E8"/>
    <mergeCell ref="F8:I8"/>
    <mergeCell ref="F7:G7"/>
    <mergeCell ref="H7:I7"/>
    <mergeCell ref="J7:K7"/>
    <mergeCell ref="L7:M7"/>
    <mergeCell ref="N7:O7"/>
    <mergeCell ref="D15:E15"/>
    <mergeCell ref="A14:C15"/>
    <mergeCell ref="D14:E14"/>
    <mergeCell ref="W5:X5"/>
    <mergeCell ref="A4:B4"/>
    <mergeCell ref="C4:F4"/>
    <mergeCell ref="A5:B5"/>
    <mergeCell ref="C5:F5"/>
    <mergeCell ref="W10:X10"/>
    <mergeCell ref="S5:T5"/>
    <mergeCell ref="S9:T9"/>
    <mergeCell ref="S10:T10"/>
    <mergeCell ref="U8:V8"/>
    <mergeCell ref="U9:V9"/>
    <mergeCell ref="U10:V10"/>
    <mergeCell ref="J10:K10"/>
    <mergeCell ref="N11:O11"/>
    <mergeCell ref="P10:Q10"/>
    <mergeCell ref="N10:O10"/>
    <mergeCell ref="B11:E11"/>
    <mergeCell ref="P11:Q11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10:AE10"/>
    <mergeCell ref="Y6:AA6"/>
    <mergeCell ref="AD6:AE6"/>
    <mergeCell ref="AH6:AI6"/>
    <mergeCell ref="Y5:AA5"/>
    <mergeCell ref="AB5:AC5"/>
    <mergeCell ref="AF6:AG6"/>
    <mergeCell ref="AD5:AE5"/>
    <mergeCell ref="AB6:AC6"/>
    <mergeCell ref="AF5:AG5"/>
    <mergeCell ref="Y8:AA8"/>
    <mergeCell ref="Y9:AA9"/>
    <mergeCell ref="Y10:AA10"/>
    <mergeCell ref="W9:X9"/>
    <mergeCell ref="K23:L23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S8:T8"/>
    <mergeCell ref="AB9:AC9"/>
    <mergeCell ref="AB10:AC10"/>
    <mergeCell ref="W8:X8"/>
    <mergeCell ref="AB8:AC8"/>
    <mergeCell ref="L8:O8"/>
    <mergeCell ref="M19:N19"/>
    <mergeCell ref="M18:N18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F19:G19"/>
    <mergeCell ref="M22:N22"/>
    <mergeCell ref="F23:G23"/>
    <mergeCell ref="F11:I11"/>
    <mergeCell ref="O22:P22"/>
    <mergeCell ref="O18:P18"/>
    <mergeCell ref="O20:P20"/>
    <mergeCell ref="L10:M10"/>
    <mergeCell ref="D19:E19"/>
    <mergeCell ref="F18:G18"/>
    <mergeCell ref="M21:N21"/>
    <mergeCell ref="B20:C20"/>
    <mergeCell ref="B21:C21"/>
    <mergeCell ref="D22:E22"/>
    <mergeCell ref="F10:I10"/>
    <mergeCell ref="B12:E12"/>
    <mergeCell ref="M20:N20"/>
    <mergeCell ref="A17:H17"/>
    <mergeCell ref="B18:C18"/>
    <mergeCell ref="D18:E18"/>
    <mergeCell ref="K18:L18"/>
    <mergeCell ref="J17:Q17"/>
    <mergeCell ref="K19:L19"/>
  </mergeCells>
  <dataValidations count="6">
    <dataValidation type="list" allowBlank="1" showInputMessage="1" showErrorMessage="1" sqref="O34:O42 O33:P33 F20:F28 H33:H42 H19:H28 O20:O28 Q19:Q28 F34:F42 Q33:Q42" xr:uid="{00000000-0002-0000-0000-000000000000}">
      <formula1>Lecc</formula1>
    </dataValidation>
    <dataValidation type="list" allowBlank="1" showInputMessage="1" showErrorMessage="1" sqref="C28 B25:C25 B27:B28" xr:uid="{00000000-0002-0000-0000-000001000000}">
      <formula1>list1</formula1>
    </dataValidation>
    <dataValidation type="list" allowBlank="1" showInputMessage="1" showErrorMessage="1" sqref="K25:L25 K27:L27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19 O19:P19 F33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71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5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96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497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475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473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472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468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467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332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1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79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78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77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276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74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3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2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71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0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69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68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67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66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265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64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3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262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1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0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59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58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56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39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16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15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3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63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65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43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44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15" id="{2D310CF0-A52D-4826-B9D6-A26FDAAA2ED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4" id="{FCF819F8-1D58-4510-8847-79D36021052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113" id="{0CBB1D29-30CA-4EDB-AA9D-5ECDBC2145D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2" id="{4897DCBA-F50D-43CE-91AE-23B67B24DD3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1" id="{FAA22450-3BC6-4B16-8033-C2EFE7D02A1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110" id="{BEEFBEC7-4DC6-4407-8CCA-F4429823B1F4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83" stopIfTrue="1" id="{863C9D06-B8AD-4FB9-9447-C1D1D1DCF2D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85" id="{3CC37B21-D5AD-4CE7-9AB8-E162037B259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77" id="{493BBDA6-0EEF-461F-92E0-3009D494F33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D33:F33</xm:sqref>
        </x14:conditionalFormatting>
        <x14:conditionalFormatting xmlns:xm="http://schemas.microsoft.com/office/excel/2006/main">
          <x14:cfRule type="expression" priority="76" id="{6BE26618-E5BA-4FEF-81A8-0953687388D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5" id="{DECA2AA3-9296-48AB-AD2B-80CD2C033E61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65" id="{1DB4B4B5-734D-4C34-B57D-C57862EC9FD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64" id="{970B5ECF-74D4-4BD7-B2D1-FA9D8ADB018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63" id="{E2B681CF-C975-4AE2-9414-8FC18AD456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62" id="{556DAAD5-EBB6-434B-ADF7-1D33BB5E3194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61" id="{B49086E7-E9CB-4DE2-B4EE-517D149C0649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60" id="{3D77C33A-D38B-49C1-BBBA-42099DB359C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59" id="{68A58545-E326-4E01-A935-5A69C361620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8" id="{C1079B9B-6C45-4687-ABD1-EAA7FE93665D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F42</xm:sqref>
        </x14:conditionalFormatting>
        <x14:conditionalFormatting xmlns:xm="http://schemas.microsoft.com/office/excel/2006/main">
          <x14:cfRule type="expression" priority="56" stopIfTrue="1" id="{EE0B8568-4C53-4759-8928-E2E048FB47B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5" id="{0819C406-65AE-4338-BC6D-20BEF00EDDB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54" id="{942A3E15-8DF7-46D2-BA2C-3443218BF94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3" id="{4CBA2CD3-7111-4363-B974-E51314D7FF80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52" id="{2C919B8F-B50B-4A32-A37A-2C4B6C7B1A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1" id="{39B2EB5B-102A-4845-ACA0-FF2168D4A32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50" id="{A7A3D073-73A5-4F32-87EE-67F79E0138AD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49" id="{572548B6-3FB2-4930-B3A4-1DF4F2FDFF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48" id="{11F201E5-6973-45B8-A0AE-C384D02D573C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7" id="{A86638DE-F779-4137-BA8D-0EE6945D4DE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6" id="{F712C055-D11B-4604-A407-8600629961AD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45" id="{8667F6D2-E806-44A4-9FA9-A73ED376349D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4" id="{ECB9A532-D2EA-421C-A397-4605414EEE5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3" id="{E0503757-8844-44F1-BD1D-13A02523BCB9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42" id="{05D82915-8C8F-41B4-A231-6F8541CA5B6A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1" stopIfTrue="1" id="{A45010F5-2899-4C20-8013-F47CE46BEB8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0" id="{2FAC72F4-979F-4D12-AA37-75E7E50723D3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39" id="{19123A4A-C575-4E1C-80A8-2FD32450762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8" id="{57812171-1663-49B4-AC76-5B9BE944394D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37" id="{14F5A7CB-BEE6-4AFA-BD76-6F730F87B836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6" id="{15EB0DAE-DADF-4702-A5DF-98F758DADE1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35" id="{A34B4612-479A-4F8B-95AB-80AD803D8901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4" id="{89C7D3D8-E296-4D0D-9ECE-A3A4D39AF4C3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3" id="{B7D67434-5D74-4BDC-A54F-E98693C12D36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2" id="{9AFBE30F-B1DF-4D92-8AC1-69ADF94AFB1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1" id="{F904ED6C-DB38-41DA-B9AE-BDBDC1CF946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30" id="{85EF07EA-5250-4DA0-B0E7-8ED35B9FC88F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9" id="{AB679DD8-790C-4462-B6BA-FD0B0A5745A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28" id="{4340A941-69CA-4781-BE26-F83F7E07DC1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7" id="{A90561FF-06D7-4940-8B0B-559490715A71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6" id="{7B3D678B-01F5-48A2-9FB2-CBDE1DBF19DB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5" id="{3C2F1260-54EB-4276-B62E-1432C8EDCAD3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4" id="{CDE5D4F5-8F5A-4955-88A7-0E9D021208FE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23" id="{D2FB8B87-7D8B-4CC9-8A20-14891F4D4BD1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2" id="{EE6F6ACA-9E3D-405E-9025-69B0F281A965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21" id="{220BFCF4-5022-47D7-9DEA-5284CA6F0B5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20" id="{16921472-721A-4244-9BB8-EF2B15A88615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19" id="{6456C4A3-C13B-47BF-B40B-766F8EA6809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8" id="{5CEDB2A5-AE28-44CC-8DE5-AD170C88B0C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7" id="{E91EBD2E-F796-4C5B-9290-A63BBF5FD44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O42</xm:sqref>
        </x14:conditionalFormatting>
        <x14:conditionalFormatting xmlns:xm="http://schemas.microsoft.com/office/excel/2006/main">
          <x14:cfRule type="expression" priority="16" stopIfTrue="1" id="{F4EFE89C-DFCD-4065-8A62-F2EDC395AF3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5" id="{84876F8A-9141-4F8A-BD3D-8B30FC756347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14" id="{607FCEB0-50FB-435D-8EA2-A2C3CDEF27C4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3" id="{6468BC7A-5163-49DA-8A25-A053D8658F82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2" id="{901AF9CF-8BDF-4258-B95C-5F4F6C6F2A8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1" id="{BBA6E037-200C-4E40-A180-67C154AB9DE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0" id="{7CDE0F7D-BE5C-4255-9EC8-FC9EEA58805C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9" id="{4D2F35DA-69FB-4A6D-96C0-3614F4C1C7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8" id="{A0B05850-230A-4E8D-8612-D12DFB68F4D3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7" id="{086A1F07-4C61-4D23-95E7-0144BBFB73D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6" id="{FC41E4B7-6F46-4F0C-A4E8-537D115701CD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5" id="{EB125A43-F814-443C-894B-3D02D570922A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" id="{09AB400E-8B04-449A-A2ED-1BB45ED4F2F9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" id="{779D4ED0-5B54-4D24-A95A-B2DE16C06E8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2" id="{DC6D3F84-FE77-4380-9D47-15CD46D6E823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" id="{FFAADBFC-D148-444A-B75A-8DFC65275AE8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M20:M28 D20:D28 E25 D34:D42 N28 E28 E39 M33:N33 E42 N25 M34:M42 N39 N42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sqref="A1:A6"/>
    </sheetView>
  </sheetViews>
  <sheetFormatPr defaultRowHeight="14.5" x14ac:dyDescent="0.3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 x14ac:dyDescent="0.35">
      <c r="A1" t="s">
        <v>63</v>
      </c>
      <c r="B1" s="5"/>
      <c r="C1" s="5"/>
    </row>
    <row r="2" spans="1:12" x14ac:dyDescent="0.35">
      <c r="A2" t="s">
        <v>57</v>
      </c>
      <c r="B2" s="5">
        <v>1</v>
      </c>
      <c r="C2" s="5">
        <v>1</v>
      </c>
    </row>
    <row r="3" spans="1:12" x14ac:dyDescent="0.35">
      <c r="A3" s="5" t="s">
        <v>34</v>
      </c>
      <c r="B3" s="5">
        <v>2</v>
      </c>
      <c r="C3" s="5">
        <v>2</v>
      </c>
      <c r="I3" s="30">
        <f>Sheet1!B19</f>
        <v>44814</v>
      </c>
      <c r="J3" s="30">
        <f>Sheet1!K19</f>
        <v>44821</v>
      </c>
      <c r="K3" s="30">
        <f>Sheet1!B33</f>
        <v>44828</v>
      </c>
      <c r="L3" s="30">
        <f>Sheet1!K33</f>
        <v>44835</v>
      </c>
    </row>
    <row r="4" spans="1:12" x14ac:dyDescent="0.35">
      <c r="A4" s="5" t="s">
        <v>35</v>
      </c>
      <c r="B4" s="5">
        <v>3</v>
      </c>
      <c r="C4" s="5">
        <v>3</v>
      </c>
      <c r="I4" s="30">
        <f>Sheet1!B20</f>
        <v>44815</v>
      </c>
      <c r="J4" s="30">
        <f>Sheet1!K20</f>
        <v>44822</v>
      </c>
      <c r="K4" s="30">
        <f>Sheet1!B34</f>
        <v>44829</v>
      </c>
      <c r="L4" s="30">
        <f>Sheet1!K34</f>
        <v>44836</v>
      </c>
    </row>
    <row r="5" spans="1:12" x14ac:dyDescent="0.35">
      <c r="A5" s="5" t="s">
        <v>36</v>
      </c>
      <c r="B5" s="5">
        <v>4</v>
      </c>
      <c r="C5" s="5">
        <v>4</v>
      </c>
      <c r="I5" s="30">
        <f>Sheet1!B21</f>
        <v>44816</v>
      </c>
      <c r="J5" s="30">
        <f>Sheet1!K21</f>
        <v>44823</v>
      </c>
      <c r="K5" s="30">
        <f>Sheet1!B35</f>
        <v>44830</v>
      </c>
      <c r="L5" s="30">
        <f>Sheet1!K35</f>
        <v>44837</v>
      </c>
    </row>
    <row r="6" spans="1:12" x14ac:dyDescent="0.35">
      <c r="A6" s="5" t="s">
        <v>37</v>
      </c>
      <c r="B6" s="5">
        <v>5</v>
      </c>
      <c r="C6" s="5">
        <v>5</v>
      </c>
      <c r="I6" s="30">
        <f>Sheet1!B22</f>
        <v>44817</v>
      </c>
      <c r="J6" s="30">
        <f>Sheet1!K22</f>
        <v>44824</v>
      </c>
      <c r="K6" s="30">
        <f>Sheet1!B36</f>
        <v>44831</v>
      </c>
      <c r="L6" s="30">
        <f>Sheet1!K36</f>
        <v>44838</v>
      </c>
    </row>
    <row r="7" spans="1:12" x14ac:dyDescent="0.35">
      <c r="A7" s="5"/>
      <c r="B7" s="5">
        <v>6</v>
      </c>
      <c r="C7" s="5">
        <v>6</v>
      </c>
      <c r="I7" s="30">
        <f>Sheet1!B23</f>
        <v>44818</v>
      </c>
      <c r="J7" s="30">
        <f>Sheet1!K23</f>
        <v>44825</v>
      </c>
      <c r="K7" s="30">
        <f>Sheet1!B37</f>
        <v>44832</v>
      </c>
      <c r="L7" s="30">
        <f>Sheet1!K37</f>
        <v>44839</v>
      </c>
    </row>
    <row r="8" spans="1:12" x14ac:dyDescent="0.35">
      <c r="A8" s="5"/>
      <c r="B8" s="5">
        <v>7</v>
      </c>
      <c r="C8" s="5">
        <v>7</v>
      </c>
      <c r="I8" s="30">
        <f>Sheet1!B24</f>
        <v>44819</v>
      </c>
      <c r="J8" s="30">
        <f>Sheet1!K24</f>
        <v>44826</v>
      </c>
      <c r="K8" s="30">
        <f>Sheet1!B38</f>
        <v>44833</v>
      </c>
      <c r="L8" s="30">
        <f>Sheet1!K38</f>
        <v>44840</v>
      </c>
    </row>
    <row r="9" spans="1:12" x14ac:dyDescent="0.35">
      <c r="A9" s="5"/>
      <c r="B9" s="5">
        <v>8</v>
      </c>
      <c r="C9" s="5">
        <v>8</v>
      </c>
      <c r="I9" s="30"/>
    </row>
    <row r="10" spans="1:12" x14ac:dyDescent="0.35">
      <c r="A10" s="5"/>
      <c r="B10" s="5" t="s">
        <v>40</v>
      </c>
      <c r="C10" s="5">
        <v>9</v>
      </c>
    </row>
    <row r="11" spans="1:12" x14ac:dyDescent="0.35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9" zoomScaleNormal="100" workbookViewId="0">
      <selection activeCell="B10" sqref="B10"/>
    </sheetView>
  </sheetViews>
  <sheetFormatPr defaultRowHeight="14.5" x14ac:dyDescent="0.35"/>
  <cols>
    <col min="1" max="1" width="51.81640625" bestFit="1" customWidth="1"/>
    <col min="2" max="2" width="45.7265625" bestFit="1" customWidth="1"/>
  </cols>
  <sheetData>
    <row r="2" spans="1:8" ht="24.5" x14ac:dyDescent="0.85">
      <c r="A2" s="141" t="s">
        <v>66</v>
      </c>
      <c r="B2" s="141"/>
      <c r="C2" s="141"/>
      <c r="D2" s="141"/>
      <c r="E2" s="141"/>
      <c r="F2" s="141"/>
      <c r="G2" s="141"/>
      <c r="H2" s="141"/>
    </row>
    <row r="3" spans="1:8" ht="24.5" x14ac:dyDescent="0.85">
      <c r="A3" s="41" t="s">
        <v>67</v>
      </c>
      <c r="B3" s="41">
        <f>Sheet1!Q2</f>
        <v>9</v>
      </c>
      <c r="C3" s="41"/>
      <c r="D3" s="41"/>
      <c r="E3" s="41"/>
      <c r="F3" s="41"/>
      <c r="G3" s="41"/>
      <c r="H3" s="41"/>
    </row>
    <row r="4" spans="1:8" ht="25" thickBot="1" x14ac:dyDescent="0.9">
      <c r="A4" s="41"/>
      <c r="B4" s="41"/>
      <c r="C4" s="41"/>
      <c r="D4" s="41"/>
      <c r="E4" s="41"/>
      <c r="F4" s="41"/>
      <c r="G4" s="41"/>
      <c r="H4" s="41"/>
    </row>
    <row r="5" spans="1:8" ht="40" customHeight="1" x14ac:dyDescent="0.85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40" customHeight="1" x14ac:dyDescent="0.85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40" customHeight="1" x14ac:dyDescent="0.85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40" customHeight="1" x14ac:dyDescent="0.85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40" customHeight="1" x14ac:dyDescent="0.85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40" customHeight="1" x14ac:dyDescent="0.85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40" customHeight="1" x14ac:dyDescent="0.85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40" customHeight="1" x14ac:dyDescent="0.85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40" customHeight="1" thickBot="1" x14ac:dyDescent="0.9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9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54296875" style="1" customWidth="1"/>
    <col min="16" max="16" width="6" style="1" customWidth="1"/>
    <col min="17" max="17" width="7" style="1" customWidth="1"/>
    <col min="18" max="18" width="10" style="1" customWidth="1"/>
    <col min="19" max="16384" width="6.453125" style="1"/>
  </cols>
  <sheetData>
    <row r="1" spans="1:35" ht="18.75" customHeight="1" x14ac:dyDescent="0.35">
      <c r="A1" s="87" t="s">
        <v>0</v>
      </c>
      <c r="B1" s="87"/>
      <c r="C1" s="87"/>
      <c r="D1" s="87"/>
      <c r="E1" s="87"/>
      <c r="F1" s="87"/>
      <c r="G1" s="10"/>
      <c r="H1" s="10"/>
      <c r="I1" s="10"/>
      <c r="J1" s="10"/>
      <c r="K1" s="11"/>
      <c r="L1" s="10"/>
      <c r="M1" s="88" t="s">
        <v>2</v>
      </c>
      <c r="N1" s="88"/>
      <c r="O1" s="88"/>
      <c r="P1" s="88"/>
      <c r="Q1" s="88"/>
    </row>
    <row r="2" spans="1:35" ht="14.25" customHeight="1" x14ac:dyDescent="0.35">
      <c r="A2" s="87" t="s">
        <v>1</v>
      </c>
      <c r="B2" s="87"/>
      <c r="C2" s="87"/>
      <c r="D2" s="87"/>
      <c r="E2" s="87"/>
      <c r="F2" s="87"/>
      <c r="G2" s="10"/>
      <c r="H2" s="10"/>
      <c r="I2" s="10"/>
      <c r="J2" s="10"/>
      <c r="K2" s="11"/>
      <c r="L2" s="10"/>
      <c r="M2" s="105" t="s">
        <v>80</v>
      </c>
      <c r="N2" s="105"/>
      <c r="O2" s="109" t="s">
        <v>21</v>
      </c>
      <c r="P2" s="109"/>
      <c r="Q2" s="10">
        <v>10</v>
      </c>
    </row>
    <row r="3" spans="1:35" ht="14.25" customHeight="1" x14ac:dyDescent="0.35">
      <c r="A3" s="87" t="s">
        <v>62</v>
      </c>
      <c r="B3" s="87"/>
      <c r="C3" s="87"/>
      <c r="D3" s="87"/>
      <c r="E3" s="87"/>
      <c r="F3" s="87"/>
      <c r="G3" s="10"/>
      <c r="H3" s="10"/>
      <c r="I3" s="10"/>
      <c r="J3" s="10"/>
      <c r="K3" s="11"/>
      <c r="L3" s="10"/>
      <c r="M3" s="87" t="s">
        <v>3</v>
      </c>
      <c r="N3" s="87"/>
      <c r="O3" s="87"/>
      <c r="P3" s="13">
        <f>IF(C5=Sheet2!A3,12,IF(C5=Sheet2!A4,10,IF(C5=Sheet2!A5,8,IF(C5=Sheet2!A2,14,IF(C5=Sheet2!A1,16,6)))))</f>
        <v>8</v>
      </c>
      <c r="Q3" s="12"/>
    </row>
    <row r="4" spans="1:35" ht="14.25" customHeight="1" x14ac:dyDescent="0.35">
      <c r="A4" s="104" t="s">
        <v>38</v>
      </c>
      <c r="B4" s="104"/>
      <c r="C4" s="105" t="s">
        <v>61</v>
      </c>
      <c r="D4" s="105"/>
      <c r="E4" s="105"/>
      <c r="F4" s="105"/>
      <c r="G4" s="10"/>
      <c r="H4" s="10"/>
      <c r="I4" s="10"/>
      <c r="J4" s="10"/>
      <c r="K4" s="11"/>
      <c r="L4" s="10"/>
      <c r="M4" s="87" t="s">
        <v>4</v>
      </c>
      <c r="N4" s="87"/>
      <c r="O4" s="87"/>
      <c r="P4" s="14">
        <v>4</v>
      </c>
      <c r="Q4" s="12" t="s">
        <v>64</v>
      </c>
    </row>
    <row r="5" spans="1:35" ht="16.5" customHeight="1" thickBot="1" x14ac:dyDescent="0.4">
      <c r="A5" s="106" t="s">
        <v>39</v>
      </c>
      <c r="B5" s="106"/>
      <c r="C5" s="107" t="s">
        <v>36</v>
      </c>
      <c r="D5" s="107"/>
      <c r="E5" s="107"/>
      <c r="F5" s="107"/>
      <c r="G5" s="10"/>
      <c r="H5" s="10"/>
      <c r="I5" s="10"/>
      <c r="J5" s="10"/>
      <c r="K5" s="11"/>
      <c r="L5" s="10"/>
      <c r="M5" s="87" t="s">
        <v>5</v>
      </c>
      <c r="N5" s="87"/>
      <c r="O5" s="87"/>
      <c r="P5" s="15">
        <f>IF(P3-P4&gt;=0, P3-P4,0)</f>
        <v>4</v>
      </c>
      <c r="Q5" s="12"/>
      <c r="S5" s="108"/>
      <c r="T5" s="108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16.5" thickTop="1" thickBot="1" x14ac:dyDescent="0.4">
      <c r="A6" s="29"/>
      <c r="B6" s="90" t="s">
        <v>22</v>
      </c>
      <c r="C6" s="91"/>
      <c r="D6" s="90" t="s">
        <v>23</v>
      </c>
      <c r="E6" s="91"/>
      <c r="F6" s="90" t="s">
        <v>24</v>
      </c>
      <c r="G6" s="91"/>
      <c r="H6" s="90" t="s">
        <v>25</v>
      </c>
      <c r="I6" s="91"/>
      <c r="J6" s="90" t="s">
        <v>26</v>
      </c>
      <c r="K6" s="91"/>
      <c r="L6" s="90" t="s">
        <v>27</v>
      </c>
      <c r="M6" s="91"/>
      <c r="N6" s="90" t="s">
        <v>28</v>
      </c>
      <c r="O6" s="91"/>
      <c r="P6" s="92" t="s">
        <v>29</v>
      </c>
      <c r="Q6" s="92"/>
      <c r="R6" s="40" t="s">
        <v>60</v>
      </c>
      <c r="S6" s="89"/>
      <c r="T6" s="89"/>
      <c r="U6" s="89"/>
      <c r="V6" s="89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16" thickTop="1" x14ac:dyDescent="0.35">
      <c r="A7" s="28" t="s">
        <v>55</v>
      </c>
      <c r="B7" s="114"/>
      <c r="C7" s="110"/>
      <c r="D7" s="110"/>
      <c r="E7" s="110"/>
      <c r="F7" s="93"/>
      <c r="G7" s="94"/>
      <c r="H7" s="93"/>
      <c r="I7" s="94"/>
      <c r="J7" s="93"/>
      <c r="K7" s="94"/>
      <c r="L7" s="93"/>
      <c r="M7" s="94"/>
      <c r="N7" s="93"/>
      <c r="O7" s="94"/>
      <c r="P7" s="110"/>
      <c r="Q7" s="110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35">
      <c r="A8" s="28" t="s">
        <v>6</v>
      </c>
      <c r="B8" s="83" t="s">
        <v>82</v>
      </c>
      <c r="C8" s="84"/>
      <c r="D8" s="84"/>
      <c r="E8" s="85"/>
      <c r="F8" s="145" t="s">
        <v>82</v>
      </c>
      <c r="G8" s="84"/>
      <c r="H8" s="84"/>
      <c r="I8" s="85"/>
      <c r="J8" s="86"/>
      <c r="K8" s="86"/>
      <c r="L8" s="86"/>
      <c r="M8" s="86"/>
      <c r="N8" s="86"/>
      <c r="O8" s="86"/>
      <c r="P8" s="86"/>
      <c r="Q8" s="86"/>
      <c r="R8" s="49"/>
      <c r="S8" s="89"/>
      <c r="T8" s="89"/>
      <c r="U8" s="89"/>
      <c r="V8" s="89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5" x14ac:dyDescent="0.35">
      <c r="A9" s="16" t="s">
        <v>7</v>
      </c>
      <c r="B9" s="144"/>
      <c r="C9" s="86"/>
      <c r="D9" s="86"/>
      <c r="E9" s="86"/>
      <c r="F9" s="86"/>
      <c r="G9" s="86"/>
      <c r="H9" s="86"/>
      <c r="I9" s="86"/>
      <c r="J9" s="145" t="s">
        <v>82</v>
      </c>
      <c r="K9" s="84"/>
      <c r="L9" s="84"/>
      <c r="M9" s="85"/>
      <c r="N9" s="145" t="s">
        <v>82</v>
      </c>
      <c r="O9" s="84"/>
      <c r="P9" s="84"/>
      <c r="Q9" s="85"/>
      <c r="R9" s="49"/>
      <c r="S9" s="89"/>
      <c r="T9" s="89"/>
      <c r="U9" s="89"/>
      <c r="V9" s="89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x14ac:dyDescent="0.35">
      <c r="A10" s="16" t="s">
        <v>8</v>
      </c>
      <c r="B10" s="83" t="s">
        <v>81</v>
      </c>
      <c r="C10" s="84"/>
      <c r="D10" s="84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50"/>
      <c r="S10" s="89"/>
      <c r="T10" s="89"/>
      <c r="U10" s="89"/>
      <c r="V10" s="89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x14ac:dyDescent="0.35">
      <c r="A11" s="16" t="s">
        <v>9</v>
      </c>
      <c r="B11" s="14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50"/>
    </row>
    <row r="12" spans="1:35" ht="16" thickBot="1" x14ac:dyDescent="0.4">
      <c r="A12" s="17" t="s">
        <v>10</v>
      </c>
      <c r="B12" s="142"/>
      <c r="C12" s="115"/>
      <c r="D12" s="115"/>
      <c r="E12" s="115"/>
      <c r="F12" s="143" t="s">
        <v>81</v>
      </c>
      <c r="G12" s="68"/>
      <c r="H12" s="68"/>
      <c r="I12" s="69"/>
      <c r="J12" s="115"/>
      <c r="K12" s="115"/>
      <c r="L12" s="115"/>
      <c r="M12" s="115"/>
      <c r="N12" s="115"/>
      <c r="O12" s="115"/>
      <c r="P12" s="115"/>
      <c r="Q12" s="115"/>
      <c r="R12" s="51"/>
    </row>
    <row r="13" spans="1:35" ht="5.25" customHeight="1" thickTop="1" thickBot="1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" thickTop="1" x14ac:dyDescent="0.35">
      <c r="A14" s="97" t="s">
        <v>50</v>
      </c>
      <c r="B14" s="98"/>
      <c r="C14" s="99"/>
      <c r="D14" s="103" t="s">
        <v>51</v>
      </c>
      <c r="E14" s="98"/>
      <c r="F14" s="103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1"/>
    </row>
    <row r="15" spans="1:35" ht="16" thickBot="1" x14ac:dyDescent="0.4">
      <c r="A15" s="100"/>
      <c r="B15" s="101"/>
      <c r="C15" s="102"/>
      <c r="D15" s="95" t="s">
        <v>52</v>
      </c>
      <c r="E15" s="96"/>
      <c r="F15" s="95" t="s">
        <v>65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35" ht="6" customHeight="1" thickTop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thickTop="1" thickBot="1" x14ac:dyDescent="0.4">
      <c r="A17" s="70" t="s">
        <v>11</v>
      </c>
      <c r="B17" s="71"/>
      <c r="C17" s="72"/>
      <c r="D17" s="72"/>
      <c r="E17" s="72"/>
      <c r="F17" s="72"/>
      <c r="G17" s="72"/>
      <c r="H17" s="73"/>
      <c r="I17" s="18"/>
      <c r="J17" s="70" t="s">
        <v>12</v>
      </c>
      <c r="K17" s="71"/>
      <c r="L17" s="72"/>
      <c r="M17" s="72"/>
      <c r="N17" s="72"/>
      <c r="O17" s="72"/>
      <c r="P17" s="72"/>
      <c r="Q17" s="73"/>
    </row>
    <row r="18" spans="1:17" s="38" customFormat="1" ht="39.5" thickTop="1" x14ac:dyDescent="0.3">
      <c r="A18" s="39" t="s">
        <v>13</v>
      </c>
      <c r="B18" s="74" t="s">
        <v>14</v>
      </c>
      <c r="C18" s="75"/>
      <c r="D18" s="76" t="s">
        <v>41</v>
      </c>
      <c r="E18" s="59"/>
      <c r="F18" s="58" t="s">
        <v>42</v>
      </c>
      <c r="G18" s="59"/>
      <c r="H18" s="36" t="s">
        <v>53</v>
      </c>
      <c r="I18" s="18"/>
      <c r="J18" s="39" t="s">
        <v>13</v>
      </c>
      <c r="K18" s="74" t="s">
        <v>14</v>
      </c>
      <c r="L18" s="75"/>
      <c r="M18" s="76" t="s">
        <v>41</v>
      </c>
      <c r="N18" s="59"/>
      <c r="O18" s="58" t="s">
        <v>42</v>
      </c>
      <c r="P18" s="59"/>
      <c r="Q18" s="36" t="s">
        <v>53</v>
      </c>
    </row>
    <row r="19" spans="1:17" x14ac:dyDescent="0.35">
      <c r="A19" s="19" t="s">
        <v>54</v>
      </c>
      <c r="B19" s="62">
        <v>43764</v>
      </c>
      <c r="C19" s="63"/>
      <c r="D19" s="56"/>
      <c r="E19" s="57"/>
      <c r="F19" s="82"/>
      <c r="G19" s="57"/>
      <c r="H19" s="32" t="str">
        <f>IF(D19=Sheet2!B10,"",IF((D19+F19)&lt;&gt;0,(D19+F19), ""))</f>
        <v/>
      </c>
      <c r="I19" s="18"/>
      <c r="J19" s="19" t="s">
        <v>54</v>
      </c>
      <c r="K19" s="62">
        <f>B24+2</f>
        <v>43771</v>
      </c>
      <c r="L19" s="63"/>
      <c r="M19" s="56"/>
      <c r="N19" s="57"/>
      <c r="O19" s="82"/>
      <c r="P19" s="57"/>
      <c r="Q19" s="32" t="str">
        <f>IF(M19=Sheet2!B10,"",IF((M19+O19)&lt;&gt;0,(M19+O19), ""))</f>
        <v/>
      </c>
    </row>
    <row r="20" spans="1:17" ht="14.25" customHeight="1" x14ac:dyDescent="0.35">
      <c r="A20" s="19" t="s">
        <v>6</v>
      </c>
      <c r="B20" s="62">
        <f t="shared" ref="B20:B24" si="0">B19+1</f>
        <v>43765</v>
      </c>
      <c r="C20" s="63"/>
      <c r="D20" s="60"/>
      <c r="E20" s="61"/>
      <c r="F20" s="81">
        <v>4</v>
      </c>
      <c r="G20" s="61"/>
      <c r="H20" s="32">
        <f>IF(D20=Sheet2!B10,"",IF((D20+F20)&lt;&gt;0,(D20+F20), ""))</f>
        <v>4</v>
      </c>
      <c r="I20" s="18"/>
      <c r="J20" s="19" t="s">
        <v>6</v>
      </c>
      <c r="K20" s="62">
        <f>K19+1</f>
        <v>43772</v>
      </c>
      <c r="L20" s="63"/>
      <c r="M20" s="60"/>
      <c r="N20" s="61"/>
      <c r="O20" s="81"/>
      <c r="P20" s="61"/>
      <c r="Q20" s="32" t="str">
        <f>IF(M20=Sheet2!B10,"",IF((M20+O20)&lt;&gt;0,(M20+O20), ""))</f>
        <v/>
      </c>
    </row>
    <row r="21" spans="1:17" ht="14.25" customHeight="1" x14ac:dyDescent="0.35">
      <c r="A21" s="19" t="s">
        <v>7</v>
      </c>
      <c r="B21" s="62">
        <f t="shared" si="0"/>
        <v>43766</v>
      </c>
      <c r="C21" s="63"/>
      <c r="D21" s="60"/>
      <c r="E21" s="61"/>
      <c r="F21" s="81">
        <v>4</v>
      </c>
      <c r="G21" s="61"/>
      <c r="H21" s="32">
        <f>IF(D21=Sheet2!B10,"",IF((D21+F21)&lt;&gt;0,(D21+F21), ""))</f>
        <v>4</v>
      </c>
      <c r="I21" s="18"/>
      <c r="J21" s="19" t="s">
        <v>7</v>
      </c>
      <c r="K21" s="62">
        <f>K20+1</f>
        <v>43773</v>
      </c>
      <c r="L21" s="63"/>
      <c r="M21" s="60"/>
      <c r="N21" s="61"/>
      <c r="O21" s="81"/>
      <c r="P21" s="61"/>
      <c r="Q21" s="32" t="str">
        <f>IF(M21=Sheet2!B10,"",IF((M21+O21)&lt;&gt;0,(M21+O21), ""))</f>
        <v/>
      </c>
    </row>
    <row r="22" spans="1:17" ht="14.25" customHeight="1" x14ac:dyDescent="0.35">
      <c r="A22" s="19" t="s">
        <v>8</v>
      </c>
      <c r="B22" s="62">
        <f t="shared" si="0"/>
        <v>43767</v>
      </c>
      <c r="C22" s="63"/>
      <c r="D22" s="60">
        <v>2</v>
      </c>
      <c r="E22" s="61"/>
      <c r="F22" s="81"/>
      <c r="G22" s="61"/>
      <c r="H22" s="32">
        <f>IF(D22=Sheet2!B10,"",IF((D22+F22)&lt;&gt;0,(D22+F22), ""))</f>
        <v>2</v>
      </c>
      <c r="I22" s="18"/>
      <c r="J22" s="19" t="s">
        <v>8</v>
      </c>
      <c r="K22" s="62">
        <f t="shared" ref="K22:K24" si="1">K21+1</f>
        <v>43774</v>
      </c>
      <c r="L22" s="63"/>
      <c r="M22" s="60"/>
      <c r="N22" s="61"/>
      <c r="O22" s="81"/>
      <c r="P22" s="61"/>
      <c r="Q22" s="32" t="str">
        <f>IF(M22=Sheet2!B10,"",IF((M22+O22)&lt;&gt;0,(M22+O22), ""))</f>
        <v/>
      </c>
    </row>
    <row r="23" spans="1:17" ht="14.25" customHeight="1" x14ac:dyDescent="0.35">
      <c r="A23" s="19" t="s">
        <v>9</v>
      </c>
      <c r="B23" s="62">
        <f t="shared" si="0"/>
        <v>43768</v>
      </c>
      <c r="C23" s="63"/>
      <c r="D23" s="60"/>
      <c r="E23" s="61"/>
      <c r="F23" s="81"/>
      <c r="G23" s="61"/>
      <c r="H23" s="32" t="str">
        <f>IF(D23=Sheet2!B10,"",IF((D23+F23)&lt;&gt;0,(D23+F23), ""))</f>
        <v/>
      </c>
      <c r="I23" s="18"/>
      <c r="J23" s="19" t="s">
        <v>9</v>
      </c>
      <c r="K23" s="62">
        <f t="shared" si="1"/>
        <v>43775</v>
      </c>
      <c r="L23" s="63"/>
      <c r="M23" s="60"/>
      <c r="N23" s="61"/>
      <c r="O23" s="81"/>
      <c r="P23" s="61"/>
      <c r="Q23" s="32" t="str">
        <f>IF(M23=Sheet2!B10,"",IF((M23+O23)&lt;&gt;0,(M23+O23), ""))</f>
        <v/>
      </c>
    </row>
    <row r="24" spans="1:17" ht="14.25" customHeight="1" x14ac:dyDescent="0.35">
      <c r="A24" s="19" t="s">
        <v>10</v>
      </c>
      <c r="B24" s="62">
        <f t="shared" si="0"/>
        <v>43769</v>
      </c>
      <c r="C24" s="63"/>
      <c r="D24" s="60">
        <v>2</v>
      </c>
      <c r="E24" s="61"/>
      <c r="F24" s="81"/>
      <c r="G24" s="61"/>
      <c r="H24" s="32">
        <f>IF(D24=Sheet2!B10,"",IF((D24+F24)&lt;&gt;0,(D24+F24), ""))</f>
        <v>2</v>
      </c>
      <c r="I24" s="18"/>
      <c r="J24" s="19" t="s">
        <v>10</v>
      </c>
      <c r="K24" s="62">
        <f t="shared" si="1"/>
        <v>43776</v>
      </c>
      <c r="L24" s="63"/>
      <c r="M24" s="56"/>
      <c r="N24" s="57"/>
      <c r="O24" s="82"/>
      <c r="P24" s="57"/>
      <c r="Q24" s="32" t="str">
        <f>IF(M24=Sheet2!B10,"",IF((M24+O24)&lt;&gt;0,(M24+O24), ""))</f>
        <v/>
      </c>
    </row>
    <row r="25" spans="1:17" ht="23.25" customHeight="1" x14ac:dyDescent="0.35">
      <c r="A25" s="20" t="s">
        <v>18</v>
      </c>
      <c r="B25" s="62"/>
      <c r="C25" s="63"/>
      <c r="D25" s="60"/>
      <c r="E25" s="61"/>
      <c r="F25" s="81"/>
      <c r="G25" s="61"/>
      <c r="H25" s="32" t="str">
        <f>IF(D25=Sheet2!B10,"",IF((D25+F25)&lt;&gt;0,(D25+F25), ""))</f>
        <v/>
      </c>
      <c r="I25" s="18"/>
      <c r="J25" s="20" t="s">
        <v>18</v>
      </c>
      <c r="K25" s="62"/>
      <c r="L25" s="63"/>
      <c r="M25" s="56"/>
      <c r="N25" s="57"/>
      <c r="O25" s="82"/>
      <c r="P25" s="57"/>
      <c r="Q25" s="32" t="str">
        <f>IF(M25=Sheet2!B10,"",IF((M25+O25)&lt;&gt;0,(M25+O25), ""))</f>
        <v/>
      </c>
    </row>
    <row r="26" spans="1:17" x14ac:dyDescent="0.35">
      <c r="A26" s="34" t="s">
        <v>58</v>
      </c>
      <c r="B26" s="62"/>
      <c r="C26" s="63"/>
      <c r="D26" s="60"/>
      <c r="E26" s="61"/>
      <c r="F26" s="81"/>
      <c r="G26" s="61"/>
      <c r="H26" s="32" t="str">
        <f>IF(D26=Sheet2!B10,"",IF((D26+F26)&lt;&gt;0,((D26*2)+F26), ""))</f>
        <v/>
      </c>
      <c r="I26" s="18"/>
      <c r="J26" s="34" t="s">
        <v>58</v>
      </c>
      <c r="K26" s="62"/>
      <c r="L26" s="63"/>
      <c r="M26" s="60"/>
      <c r="N26" s="61"/>
      <c r="O26" s="82"/>
      <c r="P26" s="57"/>
      <c r="Q26" s="32" t="str">
        <f>IF(M26=Sheet2!K10,"",IF((M26+O26)&lt;&gt;0,((M26*2)+O26), ""))</f>
        <v/>
      </c>
    </row>
    <row r="27" spans="1:17" x14ac:dyDescent="0.35">
      <c r="A27" s="34" t="s">
        <v>59</v>
      </c>
      <c r="B27" s="62"/>
      <c r="C27" s="63"/>
      <c r="D27" s="60"/>
      <c r="E27" s="61"/>
      <c r="F27" s="81"/>
      <c r="G27" s="61"/>
      <c r="H27" s="32" t="str">
        <f>IF(D27=Sheet2!B10,"",IF((D27+F27)&lt;&gt;0,((D27*3)+F27), ""))</f>
        <v/>
      </c>
      <c r="I27" s="18"/>
      <c r="J27" s="34" t="s">
        <v>59</v>
      </c>
      <c r="K27" s="62"/>
      <c r="L27" s="63"/>
      <c r="M27" s="56"/>
      <c r="N27" s="57"/>
      <c r="O27" s="82"/>
      <c r="P27" s="57"/>
      <c r="Q27" s="32" t="str">
        <f>IF(M27=Sheet2!K10,"",IF((M27+O27)&lt;&gt;0,((M27*3)+O27), ""))</f>
        <v/>
      </c>
    </row>
    <row r="28" spans="1:17" ht="26.25" customHeight="1" x14ac:dyDescent="0.35">
      <c r="A28" s="20" t="s">
        <v>19</v>
      </c>
      <c r="B28" s="62">
        <v>43767</v>
      </c>
      <c r="C28" s="63"/>
      <c r="D28" s="60">
        <v>3</v>
      </c>
      <c r="E28" s="61"/>
      <c r="F28" s="81"/>
      <c r="G28" s="61"/>
      <c r="H28" s="32">
        <f>IF(D28=Sheet2!B10,"",IF((D28+F28)&lt;&gt;0,(D28+F28), ""))</f>
        <v>3</v>
      </c>
      <c r="I28" s="18"/>
      <c r="J28" s="20" t="s">
        <v>19</v>
      </c>
      <c r="K28" s="62"/>
      <c r="L28" s="63"/>
      <c r="M28" s="56"/>
      <c r="N28" s="57"/>
      <c r="O28" s="82"/>
      <c r="P28" s="57"/>
      <c r="Q28" s="32" t="str">
        <f>IF(M28=Sheet2!B10,"",IF((M28+O28)&lt;&gt;0,(M28+O28), ""))</f>
        <v/>
      </c>
    </row>
    <row r="29" spans="1:17" ht="16" thickBot="1" x14ac:dyDescent="0.4">
      <c r="A29" s="126" t="s">
        <v>15</v>
      </c>
      <c r="B29" s="127"/>
      <c r="C29" s="128"/>
      <c r="D29" s="129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130"/>
      <c r="F29" s="130"/>
      <c r="G29" s="131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39" t="s">
        <v>15</v>
      </c>
      <c r="K29" s="127"/>
      <c r="L29" s="140"/>
      <c r="M29" s="129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30"/>
      <c r="O29" s="130"/>
      <c r="P29" s="131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6.5" thickTop="1" thickBot="1" x14ac:dyDescent="0.4">
      <c r="A31" s="136" t="s">
        <v>16</v>
      </c>
      <c r="B31" s="137"/>
      <c r="C31" s="137"/>
      <c r="D31" s="137"/>
      <c r="E31" s="137"/>
      <c r="F31" s="137"/>
      <c r="G31" s="137"/>
      <c r="H31" s="138"/>
      <c r="I31" s="18"/>
      <c r="J31" s="136" t="s">
        <v>17</v>
      </c>
      <c r="K31" s="137"/>
      <c r="L31" s="137"/>
      <c r="M31" s="137"/>
      <c r="N31" s="137"/>
      <c r="O31" s="137"/>
      <c r="P31" s="137"/>
      <c r="Q31" s="138"/>
    </row>
    <row r="32" spans="1:17" s="38" customFormat="1" ht="39.5" thickTop="1" x14ac:dyDescent="0.3">
      <c r="A32" s="35" t="s">
        <v>13</v>
      </c>
      <c r="B32" s="132" t="s">
        <v>14</v>
      </c>
      <c r="C32" s="133"/>
      <c r="D32" s="76" t="s">
        <v>41</v>
      </c>
      <c r="E32" s="59"/>
      <c r="F32" s="58" t="s">
        <v>42</v>
      </c>
      <c r="G32" s="59"/>
      <c r="H32" s="36" t="s">
        <v>53</v>
      </c>
      <c r="I32" s="37"/>
      <c r="J32" s="35" t="s">
        <v>13</v>
      </c>
      <c r="K32" s="132" t="s">
        <v>14</v>
      </c>
      <c r="L32" s="133"/>
      <c r="M32" s="76" t="s">
        <v>41</v>
      </c>
      <c r="N32" s="59"/>
      <c r="O32" s="58" t="s">
        <v>42</v>
      </c>
      <c r="P32" s="59"/>
      <c r="Q32" s="36" t="s">
        <v>53</v>
      </c>
    </row>
    <row r="33" spans="1:17" x14ac:dyDescent="0.35">
      <c r="A33" s="19" t="s">
        <v>54</v>
      </c>
      <c r="B33" s="117">
        <f>K24+2</f>
        <v>43778</v>
      </c>
      <c r="C33" s="118"/>
      <c r="D33" s="56"/>
      <c r="E33" s="57"/>
      <c r="F33" s="82"/>
      <c r="G33" s="57"/>
      <c r="H33" s="32" t="str">
        <f>IF(D33=Sheet2!B10,"",IF((D33+F33)&lt;&gt;0,(D33+F33), ""))</f>
        <v/>
      </c>
      <c r="I33" s="21"/>
      <c r="J33" s="19" t="s">
        <v>54</v>
      </c>
      <c r="K33" s="117">
        <f>B38+2</f>
        <v>43785</v>
      </c>
      <c r="L33" s="118"/>
      <c r="M33" s="56"/>
      <c r="N33" s="57"/>
      <c r="O33" s="82"/>
      <c r="P33" s="57"/>
      <c r="Q33" s="32" t="str">
        <f>IF(M33=Sheet2!B10,"",IF((M33+O33)&lt;&gt;0,(M33+O33), ""))</f>
        <v/>
      </c>
    </row>
    <row r="34" spans="1:17" ht="15" customHeight="1" x14ac:dyDescent="0.35">
      <c r="A34" s="19" t="s">
        <v>6</v>
      </c>
      <c r="B34" s="117">
        <f>B33+1</f>
        <v>43779</v>
      </c>
      <c r="C34" s="118"/>
      <c r="D34" s="60"/>
      <c r="E34" s="61"/>
      <c r="F34" s="81"/>
      <c r="G34" s="61"/>
      <c r="H34" s="32" t="str">
        <f>IF(D34=Sheet2!B10,"",IF((D34+F34)&lt;&gt;0,(D34+F34), ""))</f>
        <v/>
      </c>
      <c r="I34" s="18"/>
      <c r="J34" s="19" t="s">
        <v>6</v>
      </c>
      <c r="K34" s="117">
        <f>K33+1</f>
        <v>43786</v>
      </c>
      <c r="L34" s="118"/>
      <c r="M34" s="60"/>
      <c r="N34" s="61"/>
      <c r="O34" s="81"/>
      <c r="P34" s="61"/>
      <c r="Q34" s="32" t="str">
        <f>IF(M34=Sheet2!B10,"",IF((M34+O34)&lt;&gt;0,(M34+O34), ""))</f>
        <v/>
      </c>
    </row>
    <row r="35" spans="1:17" ht="15" customHeight="1" x14ac:dyDescent="0.35">
      <c r="A35" s="19" t="s">
        <v>7</v>
      </c>
      <c r="B35" s="117">
        <f t="shared" ref="B35:B38" si="2">B34+1</f>
        <v>43780</v>
      </c>
      <c r="C35" s="118"/>
      <c r="D35" s="60"/>
      <c r="E35" s="61"/>
      <c r="F35" s="81"/>
      <c r="G35" s="61"/>
      <c r="H35" s="32" t="str">
        <f>IF(D35=Sheet2!B10,"",IF((D35+F35)&lt;&gt;0,(D35+F35), ""))</f>
        <v/>
      </c>
      <c r="I35" s="18"/>
      <c r="J35" s="19" t="s">
        <v>7</v>
      </c>
      <c r="K35" s="117">
        <f t="shared" ref="K35:K38" si="3">K34+1</f>
        <v>43787</v>
      </c>
      <c r="L35" s="118"/>
      <c r="M35" s="60"/>
      <c r="N35" s="61"/>
      <c r="O35" s="81"/>
      <c r="P35" s="61"/>
      <c r="Q35" s="32" t="str">
        <f>IF(M35=Sheet2!B10,"",IF((M35+O35)&lt;&gt;0,(M35+O35), ""))</f>
        <v/>
      </c>
    </row>
    <row r="36" spans="1:17" ht="15" customHeight="1" x14ac:dyDescent="0.35">
      <c r="A36" s="19" t="s">
        <v>8</v>
      </c>
      <c r="B36" s="117">
        <f t="shared" si="2"/>
        <v>43781</v>
      </c>
      <c r="C36" s="118"/>
      <c r="D36" s="60"/>
      <c r="E36" s="61"/>
      <c r="F36" s="81"/>
      <c r="G36" s="61"/>
      <c r="H36" s="32" t="str">
        <f>IF(D36=Sheet2!B10,"",IF((D36+F36)&lt;&gt;0,(D36+F36), ""))</f>
        <v/>
      </c>
      <c r="I36" s="18"/>
      <c r="J36" s="19" t="s">
        <v>8</v>
      </c>
      <c r="K36" s="117">
        <f t="shared" si="3"/>
        <v>43788</v>
      </c>
      <c r="L36" s="118"/>
      <c r="M36" s="60"/>
      <c r="N36" s="61"/>
      <c r="O36" s="81"/>
      <c r="P36" s="61"/>
      <c r="Q36" s="32" t="str">
        <f>IF(M36=Sheet2!B10,"",IF((M36+O36)&lt;&gt;0,(M36+O36), ""))</f>
        <v/>
      </c>
    </row>
    <row r="37" spans="1:17" ht="15" customHeight="1" x14ac:dyDescent="0.35">
      <c r="A37" s="19" t="s">
        <v>9</v>
      </c>
      <c r="B37" s="117">
        <f t="shared" si="2"/>
        <v>43782</v>
      </c>
      <c r="C37" s="118"/>
      <c r="D37" s="60"/>
      <c r="E37" s="61"/>
      <c r="F37" s="81"/>
      <c r="G37" s="61"/>
      <c r="H37" s="32" t="str">
        <f>IF(D37=Sheet2!B10,"",IF((D37+F37)&lt;&gt;0,(D37+F37), ""))</f>
        <v/>
      </c>
      <c r="I37" s="18"/>
      <c r="J37" s="19" t="s">
        <v>9</v>
      </c>
      <c r="K37" s="117">
        <f t="shared" si="3"/>
        <v>43789</v>
      </c>
      <c r="L37" s="118"/>
      <c r="M37" s="60"/>
      <c r="N37" s="61"/>
      <c r="O37" s="81"/>
      <c r="P37" s="61"/>
      <c r="Q37" s="32" t="str">
        <f>IF(M37=Sheet2!B10,"",IF((M37+O37)&lt;&gt;0,(M37+O37), ""))</f>
        <v/>
      </c>
    </row>
    <row r="38" spans="1:17" ht="15" customHeight="1" x14ac:dyDescent="0.35">
      <c r="A38" s="19" t="s">
        <v>10</v>
      </c>
      <c r="B38" s="117">
        <f t="shared" si="2"/>
        <v>43783</v>
      </c>
      <c r="C38" s="118"/>
      <c r="D38" s="60"/>
      <c r="E38" s="61"/>
      <c r="F38" s="81"/>
      <c r="G38" s="61"/>
      <c r="H38" s="32" t="str">
        <f>IF(D38=Sheet2!B10,"",IF((D38+F38)&lt;&gt;0,(D38+F38), ""))</f>
        <v/>
      </c>
      <c r="I38" s="18"/>
      <c r="J38" s="19" t="s">
        <v>10</v>
      </c>
      <c r="K38" s="117">
        <f t="shared" si="3"/>
        <v>43790</v>
      </c>
      <c r="L38" s="118"/>
      <c r="M38" s="56"/>
      <c r="N38" s="57"/>
      <c r="O38" s="82"/>
      <c r="P38" s="57"/>
      <c r="Q38" s="32" t="str">
        <f>IF(M38=Sheet2!B10,"",IF((M38+O38)&lt;&gt;0,(M38+O38), ""))</f>
        <v/>
      </c>
    </row>
    <row r="39" spans="1:17" ht="21.75" customHeight="1" x14ac:dyDescent="0.35">
      <c r="A39" s="20" t="s">
        <v>18</v>
      </c>
      <c r="B39" s="117"/>
      <c r="C39" s="118"/>
      <c r="D39" s="60"/>
      <c r="E39" s="61"/>
      <c r="F39" s="81"/>
      <c r="G39" s="61"/>
      <c r="H39" s="32" t="str">
        <f>IF(D39=Sheet2!B10,"",IF((D39+F39)&lt;&gt;0,(D39+F39), ""))</f>
        <v/>
      </c>
      <c r="I39" s="18"/>
      <c r="J39" s="20" t="s">
        <v>18</v>
      </c>
      <c r="K39" s="117"/>
      <c r="L39" s="118"/>
      <c r="M39" s="56"/>
      <c r="N39" s="57"/>
      <c r="O39" s="82"/>
      <c r="P39" s="57"/>
      <c r="Q39" s="32" t="str">
        <f>IF(M39=Sheet2!B10,"",IF((M39+O39)&lt;&gt;0,(M39+O39), ""))</f>
        <v/>
      </c>
    </row>
    <row r="40" spans="1:17" x14ac:dyDescent="0.35">
      <c r="A40" s="34" t="s">
        <v>58</v>
      </c>
      <c r="B40" s="117"/>
      <c r="C40" s="118"/>
      <c r="D40" s="60"/>
      <c r="E40" s="61"/>
      <c r="F40" s="81"/>
      <c r="G40" s="61"/>
      <c r="H40" s="32" t="str">
        <f>IF(D40=Sheet2!B24,"",IF((D40+F40)&lt;&gt;0,((D40*2)+F40), ""))</f>
        <v/>
      </c>
      <c r="I40" s="18"/>
      <c r="J40" s="34" t="s">
        <v>58</v>
      </c>
      <c r="K40" s="117"/>
      <c r="L40" s="118"/>
      <c r="M40" s="56"/>
      <c r="N40" s="57"/>
      <c r="O40" s="82"/>
      <c r="P40" s="57"/>
      <c r="Q40" s="32" t="str">
        <f>IF(M40=Sheet2!K24,"",IF((M40+O40)&lt;&gt;0,((M40*2)+O40), ""))</f>
        <v/>
      </c>
    </row>
    <row r="41" spans="1:17" x14ac:dyDescent="0.35">
      <c r="A41" s="34" t="s">
        <v>59</v>
      </c>
      <c r="B41" s="117"/>
      <c r="C41" s="118"/>
      <c r="D41" s="56"/>
      <c r="E41" s="57"/>
      <c r="F41" s="82"/>
      <c r="G41" s="57"/>
      <c r="H41" s="32" t="str">
        <f>IF(D41=Sheet2!B24,"",IF((D41+F41)&lt;&gt;0,((D41*3)+F41), ""))</f>
        <v/>
      </c>
      <c r="I41" s="18"/>
      <c r="J41" s="34" t="s">
        <v>59</v>
      </c>
      <c r="K41" s="117"/>
      <c r="L41" s="118"/>
      <c r="M41" s="56"/>
      <c r="N41" s="57"/>
      <c r="O41" s="82"/>
      <c r="P41" s="57"/>
      <c r="Q41" s="32" t="str">
        <f>IF(M41=Sheet2!K24,"",IF((M41+O41)&lt;&gt;0,((M41*3)+O41), ""))</f>
        <v/>
      </c>
    </row>
    <row r="42" spans="1:17" ht="21.75" customHeight="1" x14ac:dyDescent="0.35">
      <c r="A42" s="20" t="s">
        <v>19</v>
      </c>
      <c r="B42" s="117"/>
      <c r="C42" s="118"/>
      <c r="D42" s="56"/>
      <c r="E42" s="57"/>
      <c r="F42" s="82"/>
      <c r="G42" s="57"/>
      <c r="H42" s="32" t="str">
        <f>IF(D42=Sheet2!B10,"",IF((D42+F42)&lt;&gt;0,(D42+F42), ""))</f>
        <v/>
      </c>
      <c r="I42" s="18"/>
      <c r="J42" s="20" t="s">
        <v>19</v>
      </c>
      <c r="K42" s="117"/>
      <c r="L42" s="118"/>
      <c r="M42" s="56"/>
      <c r="N42" s="57"/>
      <c r="O42" s="82"/>
      <c r="P42" s="57"/>
      <c r="Q42" s="32" t="str">
        <f>IF(M42=Sheet2!B10,"",IF((M42+O42)&lt;&gt;0,(M42+O42), ""))</f>
        <v/>
      </c>
    </row>
    <row r="43" spans="1:17" ht="16" thickBot="1" x14ac:dyDescent="0.4">
      <c r="A43" s="126" t="s">
        <v>15</v>
      </c>
      <c r="B43" s="127"/>
      <c r="C43" s="128"/>
      <c r="D43" s="129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30"/>
      <c r="F43" s="130"/>
      <c r="G43" s="131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126" t="s">
        <v>15</v>
      </c>
      <c r="K43" s="127"/>
      <c r="L43" s="128"/>
      <c r="M43" s="129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30"/>
      <c r="O43" s="130"/>
      <c r="P43" s="131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" thickBot="1" x14ac:dyDescent="0.4">
      <c r="A45" s="120" t="str">
        <f>"کۆی گشتی کاتژمێرەکان : [" &amp; SUM(H29,Q29,H43,Q43) &amp; "] کاتژمێر"</f>
        <v>کۆی گشتی کاتژمێرەکان : [15] کاتژمێر</v>
      </c>
      <c r="B45" s="120"/>
      <c r="C45" s="120"/>
      <c r="D45" s="120"/>
      <c r="E45" s="120"/>
      <c r="F45" s="120"/>
      <c r="G45" s="120"/>
      <c r="H45" s="22"/>
      <c r="I45" s="120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120"/>
      <c r="K45" s="120"/>
      <c r="L45" s="120"/>
      <c r="M45" s="120"/>
      <c r="N45" s="120"/>
      <c r="O45" s="120"/>
      <c r="P45" s="22"/>
      <c r="Q45" s="22"/>
    </row>
    <row r="46" spans="1:17" ht="16.5" thickTop="1" thickBot="1" x14ac:dyDescent="0.4">
      <c r="A46" s="120" t="str">
        <f>"کۆی کاتژمێرەکانی نیساب :[" &amp;IF(H29=0,0,P5)+IF(Q29=0,0,P5)+IF(H43=0,0,P5)+IF(Q43=0,0,P5) &amp; "] کاتژمێر"</f>
        <v>کۆی کاتژمێرەکانی نیساب :[4] کاتژمێر</v>
      </c>
      <c r="B46" s="120"/>
      <c r="C46" s="120"/>
      <c r="D46" s="120"/>
      <c r="E46" s="120"/>
      <c r="F46" s="120"/>
      <c r="G46" s="120"/>
      <c r="H46" s="22"/>
      <c r="I46" s="121" t="s">
        <v>20</v>
      </c>
      <c r="J46" s="121"/>
      <c r="K46" s="121"/>
      <c r="L46" s="124">
        <f>IF(C5=Sheet2!A3,3500,IF(C5=Sheet2!A4,4500,IF(C5=Sheet2!A5,5500,IF(C5=Sheet2!A2,2500,IF(C5=Sheet2!A1,2500,6500)))))</f>
        <v>5500</v>
      </c>
      <c r="M46" s="124"/>
      <c r="N46" s="23" t="s">
        <v>30</v>
      </c>
      <c r="O46" s="22"/>
      <c r="P46" s="22"/>
      <c r="Q46" s="22"/>
    </row>
    <row r="47" spans="1:17" ht="16.5" thickTop="1" thickBot="1" x14ac:dyDescent="0.4">
      <c r="A47" s="12"/>
      <c r="B47" s="12"/>
      <c r="C47" s="12"/>
      <c r="D47" s="12"/>
      <c r="E47" s="12"/>
      <c r="F47" s="12"/>
      <c r="G47" s="12"/>
      <c r="H47" s="22"/>
      <c r="I47" s="122" t="s">
        <v>31</v>
      </c>
      <c r="J47" s="122"/>
      <c r="K47" s="122"/>
      <c r="L47" s="125">
        <f>L46*( SUM(H29,Q29,H43,Q43) - (IF(H29=0,0,P5)+IF(Q29=0,0,P5)+IF(H43=0,0,P5)+IF(Q43=0,0,P5)))</f>
        <v>60500</v>
      </c>
      <c r="M47" s="125"/>
      <c r="N47" s="23" t="s">
        <v>30</v>
      </c>
      <c r="O47" s="22"/>
      <c r="P47" s="22"/>
      <c r="Q47" s="22"/>
    </row>
    <row r="48" spans="1:17" ht="51" customHeight="1" thickTop="1" x14ac:dyDescent="0.3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35">
      <c r="A49" s="123" t="s">
        <v>56</v>
      </c>
      <c r="B49" s="123"/>
      <c r="C49" s="123"/>
      <c r="D49" s="8"/>
      <c r="E49" s="4"/>
      <c r="F49" s="4"/>
      <c r="G49" s="119" t="s">
        <v>43</v>
      </c>
      <c r="H49" s="119"/>
      <c r="I49" s="119"/>
      <c r="J49" s="119"/>
      <c r="M49" s="89" t="s">
        <v>44</v>
      </c>
      <c r="N49" s="89"/>
      <c r="O49" s="89"/>
    </row>
    <row r="50" spans="1:17" x14ac:dyDescent="0.35">
      <c r="A50" s="123" t="s">
        <v>32</v>
      </c>
      <c r="B50" s="123"/>
      <c r="C50" s="123"/>
      <c r="D50" s="8"/>
      <c r="E50" s="4"/>
      <c r="F50" s="4"/>
      <c r="G50" s="119" t="s">
        <v>45</v>
      </c>
      <c r="H50" s="119"/>
      <c r="I50" s="119"/>
      <c r="J50" s="119"/>
      <c r="M50" s="89" t="s">
        <v>46</v>
      </c>
      <c r="N50" s="89"/>
      <c r="O50" s="89"/>
    </row>
    <row r="51" spans="1:17" ht="63.75" customHeight="1" x14ac:dyDescent="0.3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35">
      <c r="A52" s="123" t="str">
        <f>C4</f>
        <v>پ.ى.د.فكرى على قادر</v>
      </c>
      <c r="B52" s="123"/>
      <c r="C52" s="123"/>
      <c r="D52" s="8"/>
      <c r="E52" s="4"/>
      <c r="F52" s="4"/>
      <c r="G52" s="119" t="s">
        <v>61</v>
      </c>
      <c r="H52" s="119"/>
      <c r="I52" s="119"/>
      <c r="J52" s="119"/>
      <c r="K52" s="3"/>
      <c r="L52" s="3"/>
      <c r="M52" s="89" t="s">
        <v>33</v>
      </c>
      <c r="N52" s="89"/>
      <c r="O52" s="89"/>
    </row>
    <row r="53" spans="1:17" ht="14.25" customHeight="1" x14ac:dyDescent="0.35">
      <c r="A53" s="123" t="s">
        <v>47</v>
      </c>
      <c r="B53" s="123"/>
      <c r="C53" s="123"/>
      <c r="D53" s="8"/>
      <c r="E53" s="4"/>
      <c r="F53" s="4"/>
      <c r="G53" s="119" t="s">
        <v>48</v>
      </c>
      <c r="H53" s="119"/>
      <c r="I53" s="119"/>
      <c r="J53" s="119"/>
      <c r="K53" s="3"/>
      <c r="L53" s="3"/>
      <c r="M53" s="89" t="s">
        <v>49</v>
      </c>
      <c r="N53" s="89"/>
      <c r="O53" s="89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K39:L39 K41:L42" xr:uid="{00000000-0002-0000-0400-000000000000}">
      <formula1>list4</formula1>
    </dataValidation>
    <dataValidation type="list" showInputMessage="1" showErrorMessage="1" sqref="F33:G33 O19:P19 F19" xr:uid="{00000000-0002-0000-0400-000001000000}">
      <formula1>Lecc</formula1>
    </dataValidation>
    <dataValidation type="list" allowBlank="1" showInputMessage="1" showErrorMessage="1" sqref="B39:C42" xr:uid="{00000000-0002-0000-0400-000002000000}">
      <formula1>list3</formula1>
    </dataValidation>
    <dataValidation type="list" allowBlank="1" showInputMessage="1" showErrorMessage="1" sqref="K25:L28" xr:uid="{00000000-0002-0000-0400-000003000000}">
      <formula1>list2</formula1>
    </dataValidation>
    <dataValidation type="list" allowBlank="1" showInputMessage="1" showErrorMessage="1" sqref="B25:B28 C25 C28" xr:uid="{00000000-0002-0000-0400-000004000000}">
      <formula1>list1</formula1>
    </dataValidation>
    <dataValidation type="list" allowBlank="1" showInputMessage="1" showErrorMessage="1" sqref="Q33:Q42 O33:P33 H33:H42 Q19:Q28 F20:F28 O34:O42 O20:O28 H19:H28 F34:F42" xr:uid="{00000000-0002-0000-0400-000005000000}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6000000}">
          <x14:formula1>
            <xm:f>Sheet2!$A$1:$A$6</xm:f>
          </x14:formula1>
          <xm:sqref>C5:F5</xm:sqref>
        </x14:dataValidation>
        <x14:dataValidation type="list" showInputMessage="1" showErrorMessage="1" xr:uid="{00000000-0002-0000-04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400-000008000000}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2023-06-24T15:01:02Z</dcterms:modified>
</cp:coreProperties>
</file>