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-120" yWindow="-120" windowWidth="20730" windowHeight="11760" tabRatio="702"/>
  </bookViews>
  <sheets>
    <sheet name="Sheet1" sheetId="1" r:id="rId1"/>
    <sheet name="Sheet2" sheetId="2" r:id="rId2"/>
    <sheet name="Sheet3" sheetId="3" r:id="rId3"/>
    <sheet name="Sheet4" sheetId="4" r:id="rId4"/>
    <sheet name="Sheet1 (2)" sheetId="5" r:id="rId5"/>
  </sheets>
  <definedNames>
    <definedName name="Datelist1">Sheet2!$I$3:$I$9</definedName>
    <definedName name="Datelist2">Sheet2!$J$3:$J$8</definedName>
    <definedName name="Datelist3">Sheet2!$K$3:$K$8</definedName>
    <definedName name="Datelist4">Sheet2!$L$3:$L$8</definedName>
    <definedName name="Datlist1">Sheet2!$I$3:$I$8</definedName>
    <definedName name="Lec">Sheet2!$B$2:$B$10</definedName>
    <definedName name="Lecc">Sheet2!$C$1:$C$10</definedName>
    <definedName name="lecTheory" localSheetId="2">Sheet2!$B$1:$B$10</definedName>
    <definedName name="list1">Sheet2!$I$2:$I$8</definedName>
    <definedName name="list2">Sheet2!$J$2:$J$8</definedName>
    <definedName name="list3">Sheet2!$K$2:$K$8</definedName>
    <definedName name="list4">Sheet2!$L$2:$L$8</definedName>
    <definedName name="_xlnm.Print_Area" localSheetId="0">Sheet1!$A$1:$R$69</definedName>
    <definedName name="_xlnm.Print_Area" localSheetId="4">'Sheet1 (2)'!$A$1:$Q$56</definedName>
    <definedName name="_xlnm.Print_Area" localSheetId="3">Sheet4!$A$1:$B$28</definedName>
    <definedName name="theory">Sheet2!$C$2:$C$9</definedName>
  </definedNames>
  <calcPr calcId="144525"/>
</workbook>
</file>

<file path=xl/calcChain.xml><?xml version="1.0" encoding="utf-8"?>
<calcChain xmlns="http://schemas.openxmlformats.org/spreadsheetml/2006/main">
  <c r="L61" i="1" l="1"/>
  <c r="H57" i="1"/>
  <c r="D57" i="1"/>
  <c r="H56" i="1"/>
  <c r="H55" i="1"/>
  <c r="H54" i="1"/>
  <c r="H52" i="1"/>
  <c r="H51" i="1"/>
  <c r="H49" i="1"/>
  <c r="H47" i="1"/>
  <c r="B47" i="1"/>
  <c r="B20" i="1"/>
  <c r="A52" i="5" l="1"/>
  <c r="L46" i="5"/>
  <c r="M43" i="5"/>
  <c r="D43" i="5"/>
  <c r="Q42" i="5"/>
  <c r="H42" i="5"/>
  <c r="Q41" i="5"/>
  <c r="H41" i="5"/>
  <c r="Q40" i="5"/>
  <c r="H40" i="5"/>
  <c r="Q39" i="5"/>
  <c r="H39" i="5"/>
  <c r="Q38" i="5"/>
  <c r="H38" i="5"/>
  <c r="Q37" i="5"/>
  <c r="H37" i="5"/>
  <c r="Q36" i="5"/>
  <c r="H36" i="5"/>
  <c r="Q35" i="5"/>
  <c r="H35" i="5"/>
  <c r="Q34" i="5"/>
  <c r="H34" i="5"/>
  <c r="Q33" i="5"/>
  <c r="H33" i="5"/>
  <c r="M29" i="5"/>
  <c r="D29" i="5"/>
  <c r="Q28" i="5"/>
  <c r="H28" i="5"/>
  <c r="Q27" i="5"/>
  <c r="H27" i="5"/>
  <c r="Q26" i="5"/>
  <c r="H26" i="5"/>
  <c r="Q25" i="5"/>
  <c r="H25" i="5"/>
  <c r="Q24" i="5"/>
  <c r="H24" i="5"/>
  <c r="Q23" i="5"/>
  <c r="H23" i="5"/>
  <c r="Q22" i="5"/>
  <c r="H22" i="5"/>
  <c r="Q21" i="5"/>
  <c r="H21" i="5"/>
  <c r="Q20" i="5"/>
  <c r="H20" i="5"/>
  <c r="B20" i="5"/>
  <c r="B21" i="5" s="1"/>
  <c r="B22" i="5" s="1"/>
  <c r="B23" i="5" s="1"/>
  <c r="B24" i="5" s="1"/>
  <c r="K19" i="5" s="1"/>
  <c r="K20" i="5" s="1"/>
  <c r="K21" i="5" s="1"/>
  <c r="K22" i="5" s="1"/>
  <c r="K23" i="5" s="1"/>
  <c r="K24" i="5" s="1"/>
  <c r="B33" i="5" s="1"/>
  <c r="B34" i="5" s="1"/>
  <c r="B35" i="5" s="1"/>
  <c r="B36" i="5" s="1"/>
  <c r="B37" i="5" s="1"/>
  <c r="B38" i="5" s="1"/>
  <c r="K33" i="5" s="1"/>
  <c r="K34" i="5" s="1"/>
  <c r="K35" i="5" s="1"/>
  <c r="K36" i="5" s="1"/>
  <c r="K37" i="5" s="1"/>
  <c r="K38" i="5" s="1"/>
  <c r="Q19" i="5"/>
  <c r="H19" i="5"/>
  <c r="P3" i="5"/>
  <c r="P5" i="5" s="1"/>
  <c r="H43" i="5" l="1"/>
  <c r="H29" i="5"/>
  <c r="Q43" i="5"/>
  <c r="Q29" i="5"/>
  <c r="B3" i="4"/>
  <c r="I45" i="5" l="1"/>
  <c r="A45" i="5"/>
  <c r="A46" i="5"/>
  <c r="L47" i="5"/>
  <c r="Q40" i="1"/>
  <c r="B12" i="4" l="1"/>
  <c r="A67" i="1" l="1"/>
  <c r="Q41" i="1"/>
  <c r="H41" i="1"/>
  <c r="H40" i="1"/>
  <c r="Q27" i="1"/>
  <c r="Q26" i="1"/>
  <c r="H26" i="1"/>
  <c r="H27" i="1"/>
  <c r="M29" i="1" l="1"/>
  <c r="M43" i="1"/>
  <c r="D43" i="1"/>
  <c r="D29" i="1"/>
  <c r="Q42" i="1" l="1"/>
  <c r="Q39" i="1"/>
  <c r="Q38" i="1"/>
  <c r="Q37" i="1"/>
  <c r="Q36" i="1"/>
  <c r="Q35" i="1"/>
  <c r="Q34" i="1"/>
  <c r="H42" i="1"/>
  <c r="H39" i="1"/>
  <c r="H38" i="1"/>
  <c r="H37" i="1"/>
  <c r="H36" i="1"/>
  <c r="H35" i="1"/>
  <c r="H34" i="1"/>
  <c r="H33" i="1"/>
  <c r="H20" i="1"/>
  <c r="Q28" i="1"/>
  <c r="Q25" i="1"/>
  <c r="Q24" i="1"/>
  <c r="Q23" i="1"/>
  <c r="Q22" i="1"/>
  <c r="Q21" i="1"/>
  <c r="Q20" i="1"/>
  <c r="Q19" i="1"/>
  <c r="H25" i="1"/>
  <c r="H24" i="1"/>
  <c r="H23" i="1"/>
  <c r="H22" i="1"/>
  <c r="H21" i="1"/>
  <c r="Q33" i="1" l="1"/>
  <c r="H19" i="1"/>
  <c r="I3" i="2"/>
  <c r="B21" i="1"/>
  <c r="B22" i="1" s="1"/>
  <c r="I4" i="2" l="1"/>
  <c r="Q43" i="1" l="1"/>
  <c r="H43" i="1"/>
  <c r="Q29" i="1"/>
  <c r="H29" i="1"/>
  <c r="A61" i="1" l="1"/>
  <c r="L62" i="1"/>
  <c r="I60" i="1"/>
  <c r="A60" i="1"/>
  <c r="I5" i="2"/>
  <c r="B23" i="1" l="1"/>
  <c r="I6" i="2"/>
  <c r="B24" i="1" l="1"/>
  <c r="K19" i="1" s="1"/>
  <c r="K20" i="1" s="1"/>
  <c r="J4" i="2" s="1"/>
  <c r="I7" i="2"/>
  <c r="J3" i="2" l="1"/>
  <c r="I8" i="2"/>
  <c r="K21" i="1" l="1"/>
  <c r="K22" i="1" l="1"/>
  <c r="J5" i="2"/>
  <c r="K23" i="1" l="1"/>
  <c r="J6" i="2"/>
  <c r="K24" i="1" l="1"/>
  <c r="B33" i="1" s="1"/>
  <c r="J7" i="2"/>
  <c r="K3" i="2" l="1"/>
  <c r="B34" i="1"/>
  <c r="J8" i="2"/>
  <c r="B35" i="1" l="1"/>
  <c r="K4" i="2"/>
  <c r="B36" i="1" l="1"/>
  <c r="K5" i="2"/>
  <c r="B37" i="1" l="1"/>
  <c r="K6" i="2"/>
  <c r="B38" i="1" l="1"/>
  <c r="K33" i="1" s="1"/>
  <c r="K7" i="2"/>
  <c r="K34" i="1" l="1"/>
  <c r="L3" i="2"/>
  <c r="K8" i="2"/>
  <c r="K35" i="1" l="1"/>
  <c r="L4" i="2"/>
  <c r="K36" i="1" l="1"/>
  <c r="L5" i="2"/>
  <c r="K37" i="1" l="1"/>
  <c r="B48" i="1" s="1"/>
  <c r="B49" i="1" s="1"/>
  <c r="B50" i="1" s="1"/>
  <c r="B51" i="1" s="1"/>
  <c r="B52" i="1" s="1"/>
  <c r="L6" i="2"/>
  <c r="K38" i="1" l="1"/>
  <c r="L8" i="2" s="1"/>
  <c r="L7" i="2"/>
</calcChain>
</file>

<file path=xl/sharedStrings.xml><?xml version="1.0" encoding="utf-8"?>
<sst xmlns="http://schemas.openxmlformats.org/spreadsheetml/2006/main" count="280" uniqueCount="89">
  <si>
    <t>سەرۆکایەتی زانکۆی سەڵاحەددین / هەولێر</t>
  </si>
  <si>
    <t>کۆلێژی :  زانست</t>
  </si>
  <si>
    <t>فۆرمی وانە زێدەکان</t>
  </si>
  <si>
    <t>نیسابی یاسایی :</t>
  </si>
  <si>
    <t>دابەزینی نیساب :</t>
  </si>
  <si>
    <t>نیسابی راستەقینە :</t>
  </si>
  <si>
    <t>یەك شەممە</t>
  </si>
  <si>
    <t>دوو شەممە</t>
  </si>
  <si>
    <t>سێ شەممە</t>
  </si>
  <si>
    <t>چوار شەممە</t>
  </si>
  <si>
    <t>پێنج شەممە</t>
  </si>
  <si>
    <t>هەفتەی یەکەم</t>
  </si>
  <si>
    <t>هەفتەی دووەم</t>
  </si>
  <si>
    <t>رۆژ</t>
  </si>
  <si>
    <t>رێکەوت</t>
  </si>
  <si>
    <t>کۆی کاتژمێرەکان</t>
  </si>
  <si>
    <t>هەفتەی سێیەم</t>
  </si>
  <si>
    <t>هەفتەی چوارەم</t>
  </si>
  <si>
    <t>پرۆژەی
توێژینەوە</t>
  </si>
  <si>
    <t>سەرپەرشتی
خ.ب</t>
  </si>
  <si>
    <t>نرخی کاتژمێرێك:                        [</t>
  </si>
  <si>
    <t>مانگى:</t>
  </si>
  <si>
    <t xml:space="preserve">8.5 - 9.5 </t>
  </si>
  <si>
    <t>9.5 - 10. 5</t>
  </si>
  <si>
    <t xml:space="preserve">10.5 - 11.5 </t>
  </si>
  <si>
    <t>11.5 - 12.5</t>
  </si>
  <si>
    <t>12.5 - 1.5</t>
  </si>
  <si>
    <t xml:space="preserve">1.5 - 2.5 </t>
  </si>
  <si>
    <t xml:space="preserve">2.5 -3.5 </t>
  </si>
  <si>
    <t xml:space="preserve">3.5 - 4.5 </t>
  </si>
  <si>
    <t>دينار</t>
  </si>
  <si>
    <t xml:space="preserve">كۆى گشتى </t>
  </si>
  <si>
    <t>رێكخه‌ر</t>
  </si>
  <si>
    <t xml:space="preserve">د. هێرش عمر عبدالله </t>
  </si>
  <si>
    <t>مامۆستاى ياريده‌ده‌ر</t>
  </si>
  <si>
    <t>مامۆستا</t>
  </si>
  <si>
    <t>پرۆفيسۆرى ياريده‌ده‌ر</t>
  </si>
  <si>
    <t>پرۆفيسۆر</t>
  </si>
  <si>
    <t xml:space="preserve">ناوی مامۆستا: </t>
  </si>
  <si>
    <t xml:space="preserve">پلەی زانستی: </t>
  </si>
  <si>
    <t>پشوو</t>
  </si>
  <si>
    <t>تێوری 
(1)</t>
  </si>
  <si>
    <t>پراکتیك 
(2)</t>
  </si>
  <si>
    <t>چنار نامق حمد</t>
  </si>
  <si>
    <t>طارق احمد ابراهیم</t>
  </si>
  <si>
    <t>ب. ژمێريارى</t>
  </si>
  <si>
    <t>ب.وردبينى</t>
  </si>
  <si>
    <t>مامۆستای بابەت</t>
  </si>
  <si>
    <t xml:space="preserve"> سه‌رۆكى به‌ش</t>
  </si>
  <si>
    <t xml:space="preserve"> راگری کۆلێژ</t>
  </si>
  <si>
    <t xml:space="preserve">ناوی قوتابی خوێندنی باڵا </t>
  </si>
  <si>
    <t>ماستەر:</t>
  </si>
  <si>
    <t>دکتۆرا:</t>
  </si>
  <si>
    <t>کۆی
وانەکان
(1+2)</t>
  </si>
  <si>
    <t>شەمە</t>
  </si>
  <si>
    <t>شەممە</t>
  </si>
  <si>
    <t>سۆزان مجید رؤوف</t>
  </si>
  <si>
    <t>دبلۆمی باڵا</t>
  </si>
  <si>
    <t>ب.خ. ماستەر</t>
  </si>
  <si>
    <t>ب.خ. دکتۆرا</t>
  </si>
  <si>
    <t xml:space="preserve">4.5 -5.5 </t>
  </si>
  <si>
    <t>پ.ى.د.فكرى على قادر</t>
  </si>
  <si>
    <t xml:space="preserve">بەشی  :   بايۆلۆجى </t>
  </si>
  <si>
    <t>بكالوريوس</t>
  </si>
  <si>
    <t>سه‌رۆكى به‌ش</t>
  </si>
  <si>
    <t>مريوان نصرالدين عابد</t>
  </si>
  <si>
    <t xml:space="preserve"> كۆليژى زانست</t>
  </si>
  <si>
    <t xml:space="preserve">پوخته‌ى وانه‌ى زێده‌كى بۆ مانگى </t>
  </si>
  <si>
    <t>ناوى وانه‌ بێژ</t>
  </si>
  <si>
    <t>نازناوى زانستى</t>
  </si>
  <si>
    <t>كه‌مبونه‌وه‌ له‌گه‌ڵ هێماو هۆيه‌كانى كه‌مبونه‌وه‌</t>
  </si>
  <si>
    <t>به‌شه‌وانه‌</t>
  </si>
  <si>
    <t>كرێى يه‌ك كاتژمێر</t>
  </si>
  <si>
    <t>ژماره‌ى كاتژمێره‌كانى مانگانه‌</t>
  </si>
  <si>
    <t>كۆى گشتى كرێى شايسته‌</t>
  </si>
  <si>
    <t>تێبينى</t>
  </si>
  <si>
    <t>د. فكرى على قادر</t>
  </si>
  <si>
    <t>پاه‌ى كارگێرى پێسپێردراو</t>
  </si>
  <si>
    <t>كه‌مبونه‌وه‌بۆ 4 كاتژمێر (سه‌رۆكى به‌ش)</t>
  </si>
  <si>
    <t>سه‌رپه‌رشتى قوتابى دكتۆراو ماسته‌ر</t>
  </si>
  <si>
    <t>سالى: 2019</t>
  </si>
  <si>
    <t>general microbiology</t>
  </si>
  <si>
    <t>general micro. Pract</t>
  </si>
  <si>
    <t xml:space="preserve">سالى: </t>
  </si>
  <si>
    <t>م. محمد على سليم</t>
  </si>
  <si>
    <t>هەفتەی پێنچەم</t>
  </si>
  <si>
    <t>نیشتمان سعید حسن</t>
  </si>
  <si>
    <t>Pr.General chemistry(1G)</t>
  </si>
  <si>
    <t>Pr.Food microbiology(4G)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</si>
</sst>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10484]dd/mm/yyyy;@"/>
  </numFmts>
  <fonts count="14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SimSun"/>
    </font>
    <font>
      <sz val="16"/>
      <color theme="1"/>
      <name val="Unikurd Hiw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 readingOrder="1"/>
    </xf>
    <xf numFmtId="0" fontId="0" fillId="0" borderId="0" xfId="0" applyProtection="1">
      <protection hidden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readingOrder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8" fillId="2" borderId="0" xfId="0" applyNumberFormat="1" applyFont="1" applyFill="1" applyAlignment="1" applyProtection="1">
      <alignment horizontal="center" vertical="center"/>
      <protection locked="0"/>
    </xf>
    <xf numFmtId="0" fontId="7" fillId="3" borderId="26" xfId="0" applyFont="1" applyFill="1" applyBorder="1" applyAlignment="1" applyProtection="1">
      <alignment horizontal="center" vertical="center"/>
      <protection locked="0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2" fontId="5" fillId="0" borderId="30" xfId="0" applyNumberFormat="1" applyFont="1" applyBorder="1" applyAlignment="1" applyProtection="1">
      <alignment horizontal="center" vertical="center" readingOrder="2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vertical="center"/>
      <protection locked="0"/>
    </xf>
    <xf numFmtId="2" fontId="5" fillId="0" borderId="0" xfId="0" applyNumberFormat="1" applyFont="1" applyAlignment="1" applyProtection="1">
      <alignment horizontal="center" vertical="center" readingOrder="2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3" borderId="41" xfId="0" applyFont="1" applyFill="1" applyBorder="1" applyAlignment="1" applyProtection="1">
      <alignment horizontal="center" vertical="center"/>
      <protection locked="0"/>
    </xf>
    <xf numFmtId="0" fontId="7" fillId="3" borderId="30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0" fontId="2" fillId="0" borderId="0" xfId="0" applyFont="1" applyAlignment="1">
      <alignment horizontal="center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64" fontId="9" fillId="0" borderId="14" xfId="0" applyNumberFormat="1" applyFont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/>
    <xf numFmtId="0" fontId="3" fillId="3" borderId="2" xfId="0" applyFont="1" applyFill="1" applyBorder="1" applyAlignment="1" applyProtection="1">
      <alignment horizontal="center" vertical="center"/>
      <protection locked="0"/>
    </xf>
    <xf numFmtId="14" fontId="6" fillId="3" borderId="3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/>
    <xf numFmtId="0" fontId="13" fillId="0" borderId="43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13" fillId="0" borderId="47" xfId="0" applyFont="1" applyBorder="1" applyAlignment="1">
      <alignment vertical="center"/>
    </xf>
    <xf numFmtId="0" fontId="13" fillId="0" borderId="48" xfId="0" applyFont="1" applyBorder="1" applyAlignment="1">
      <alignment vertical="center"/>
    </xf>
    <xf numFmtId="14" fontId="4" fillId="4" borderId="50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" fontId="9" fillId="0" borderId="0" xfId="0" applyNumberFormat="1" applyFont="1" applyAlignment="1" applyProtection="1">
      <alignment horizontal="center" vertical="center"/>
      <protection locked="0"/>
    </xf>
    <xf numFmtId="164" fontId="9" fillId="0" borderId="0" xfId="0" applyNumberFormat="1" applyFont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1" fontId="9" fillId="0" borderId="29" xfId="0" applyNumberFormat="1" applyFont="1" applyBorder="1" applyAlignment="1" applyProtection="1">
      <alignment horizontal="center" vertical="center"/>
      <protection locked="0"/>
    </xf>
    <xf numFmtId="164" fontId="9" fillId="0" borderId="51" xfId="0" applyNumberFormat="1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165" fontId="6" fillId="0" borderId="21" xfId="0" applyNumberFormat="1" applyFont="1" applyBorder="1" applyAlignment="1" applyProtection="1">
      <alignment horizontal="center" vertical="center"/>
      <protection locked="0"/>
    </xf>
    <xf numFmtId="165" fontId="6" fillId="0" borderId="22" xfId="0" applyNumberFormat="1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1" fontId="3" fillId="0" borderId="25" xfId="0" applyNumberFormat="1" applyFont="1" applyBorder="1" applyAlignment="1" applyProtection="1">
      <alignment horizontal="center" vertical="center"/>
      <protection locked="0"/>
    </xf>
    <xf numFmtId="1" fontId="3" fillId="0" borderId="11" xfId="0" applyNumberFormat="1" applyFont="1" applyBorder="1" applyAlignment="1" applyProtection="1">
      <alignment horizontal="center" vertical="center"/>
      <protection locked="0"/>
    </xf>
    <xf numFmtId="1" fontId="3" fillId="0" borderId="21" xfId="0" applyNumberFormat="1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1" fontId="3" fillId="4" borderId="21" xfId="0" applyNumberFormat="1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1" fontId="3" fillId="4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readingOrder="1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30" xfId="0" applyFont="1" applyBorder="1" applyAlignment="1" applyProtection="1">
      <alignment horizontal="right" vertical="center"/>
      <protection locked="0"/>
    </xf>
    <xf numFmtId="0" fontId="5" fillId="0" borderId="3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 vertical="center"/>
    </xf>
    <xf numFmtId="3" fontId="11" fillId="0" borderId="30" xfId="0" applyNumberFormat="1" applyFont="1" applyBorder="1" applyAlignment="1" applyProtection="1">
      <alignment horizontal="center" vertical="center"/>
      <protection locked="0"/>
    </xf>
    <xf numFmtId="3" fontId="5" fillId="0" borderId="30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1" fontId="9" fillId="0" borderId="12" xfId="0" applyNumberFormat="1" applyFont="1" applyBorder="1" applyAlignment="1" applyProtection="1">
      <alignment horizontal="center" vertical="center"/>
      <protection locked="0"/>
    </xf>
    <xf numFmtId="1" fontId="9" fillId="0" borderId="13" xfId="0" applyNumberFormat="1" applyFont="1" applyBorder="1" applyAlignment="1" applyProtection="1">
      <alignment horizontal="center" vertical="center"/>
      <protection locked="0"/>
    </xf>
    <xf numFmtId="1" fontId="9" fillId="0" borderId="24" xfId="0" applyNumberFormat="1" applyFont="1" applyBorder="1" applyAlignment="1" applyProtection="1">
      <alignment horizontal="center" vertical="center"/>
      <protection locked="0"/>
    </xf>
    <xf numFmtId="165" fontId="7" fillId="0" borderId="21" xfId="0" applyNumberFormat="1" applyFont="1" applyBorder="1" applyAlignment="1" applyProtection="1">
      <alignment horizontal="center" vertical="center"/>
      <protection locked="0"/>
    </xf>
    <xf numFmtId="165" fontId="7" fillId="0" borderId="22" xfId="0" applyNumberFormat="1" applyFont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14" fontId="4" fillId="4" borderId="49" xfId="0" applyNumberFormat="1" applyFont="1" applyFill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4" fontId="4" fillId="4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14" fontId="4" fillId="4" borderId="19" xfId="0" applyNumberFormat="1" applyFont="1" applyFill="1" applyBorder="1" applyAlignment="1" applyProtection="1">
      <alignment horizontal="center" vertical="center"/>
      <protection locked="0"/>
    </xf>
    <xf numFmtId="14" fontId="4" fillId="4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12" fillId="0" borderId="0" xfId="0" applyFont="1" applyAlignment="1" applyProtection="1">
      <alignment horizontal="right" vertical="top"/>
      <protection locked="0"/>
    </xf>
    <xf numFmtId="14" fontId="6" fillId="3" borderId="42" xfId="0" applyNumberFormat="1" applyFont="1" applyFill="1" applyBorder="1" applyAlignment="1" applyProtection="1">
      <alignment horizontal="center" vertical="center"/>
      <protection locked="0"/>
    </xf>
    <xf numFmtId="14" fontId="6" fillId="3" borderId="17" xfId="0" applyNumberFormat="1" applyFont="1" applyFill="1" applyBorder="1" applyAlignment="1" applyProtection="1">
      <alignment horizontal="center" vertical="center"/>
      <protection locked="0"/>
    </xf>
    <xf numFmtId="14" fontId="6" fillId="3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right"/>
    </xf>
    <xf numFmtId="0" fontId="4" fillId="0" borderId="4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40"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5291</xdr:colOff>
      <xdr:row>0</xdr:row>
      <xdr:rowOff>38100</xdr:rowOff>
    </xdr:from>
    <xdr:to>
      <xdr:col>9</xdr:col>
      <xdr:colOff>428625</xdr:colOff>
      <xdr:row>4</xdr:row>
      <xdr:rowOff>184316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8543875" y="38100"/>
          <a:ext cx="899584" cy="9272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24</xdr:row>
      <xdr:rowOff>123825</xdr:rowOff>
    </xdr:from>
    <xdr:ext cx="5534025" cy="59055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9986505300" y="7877175"/>
          <a:ext cx="5534025" cy="590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 rtl="1"/>
          <a:r>
            <a:rPr lang="ar-IQ" sz="1400">
              <a:latin typeface="Unikurd Hiwa" panose="020B0604030504040204" pitchFamily="34" charset="-78"/>
              <a:cs typeface="Unikurd Hiwa" panose="020B0604030504040204" pitchFamily="34" charset="-78"/>
            </a:rPr>
            <a:t>ژمێريار         </a:t>
          </a:r>
          <a:r>
            <a:rPr lang="ar-SY" sz="1400">
              <a:latin typeface="Unikurd Hiwa" panose="020B0604030504040204" pitchFamily="34" charset="-78"/>
              <a:cs typeface="Unikurd Hiwa" panose="020B0604030504040204" pitchFamily="34" charset="-78"/>
            </a:rPr>
            <a:t>  </a:t>
          </a:r>
          <a:r>
            <a:rPr lang="ar-IQ" sz="1400">
              <a:latin typeface="Unikurd Hiwa" panose="020B0604030504040204" pitchFamily="34" charset="-78"/>
              <a:cs typeface="Unikurd Hiwa" panose="020B0604030504040204" pitchFamily="34" charset="-78"/>
            </a:rPr>
            <a:t> ب. ژمێريارى       </a:t>
          </a:r>
          <a:r>
            <a:rPr lang="ar-SY" sz="1400">
              <a:latin typeface="Unikurd Hiwa" panose="020B0604030504040204" pitchFamily="34" charset="-78"/>
              <a:cs typeface="Unikurd Hiwa" panose="020B0604030504040204" pitchFamily="34" charset="-78"/>
            </a:rPr>
            <a:t>       ب.ووردبين                         ى.ڕگر</a:t>
          </a:r>
          <a:endParaRPr lang="en-US" sz="1400">
            <a:latin typeface="Unikurd Hiwa" panose="020B0604030504040204" pitchFamily="34" charset="-78"/>
            <a:cs typeface="Unikurd Hiwa" panose="020B0604030504040204" pitchFamily="34" charset="-7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338666</xdr:colOff>
      <xdr:row>0</xdr:row>
      <xdr:rowOff>0</xdr:rowOff>
    </xdr:from>
    <xdr:to>
      <xdr:col>9</xdr:col>
      <xdr:colOff>304800</xdr:colOff>
      <xdr:row>4</xdr:row>
      <xdr:rowOff>146216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C51EAB65-698C-4A5E-8BF0-3551EE35E4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8477200" y="0"/>
          <a:ext cx="899584" cy="927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70"/>
  <sheetViews>
    <sheetView rightToLeft="1" tabSelected="1" view="pageBreakPreview" zoomScaleNormal="100" zoomScaleSheetLayoutView="100" zoomScalePageLayoutView="90" workbookViewId="0">
      <selection activeCell="K1" sqref="K1"/>
    </sheetView>
  </sheetViews>
  <sheetFormatPr defaultColWidth="6.42578125" defaultRowHeight="15.75"/>
  <cols>
    <col min="1" max="1" width="8.7109375" style="1" customWidth="1"/>
    <col min="2" max="4" width="5.42578125" style="1" customWidth="1"/>
    <col min="5" max="5" width="9.28515625" style="1" customWidth="1"/>
    <col min="6" max="6" width="5.5703125" style="1" customWidth="1"/>
    <col min="7" max="7" width="4.7109375" style="1" customWidth="1"/>
    <col min="8" max="8" width="6.85546875" style="1" customWidth="1"/>
    <col min="9" max="9" width="7.140625" style="1" customWidth="1"/>
    <col min="10" max="10" width="8.85546875" style="1" customWidth="1"/>
    <col min="11" max="12" width="5.42578125" style="1" customWidth="1"/>
    <col min="13" max="13" width="8.42578125" style="1" customWidth="1"/>
    <col min="14" max="14" width="7.7109375" style="1" customWidth="1"/>
    <col min="15" max="15" width="5.5703125" style="1" customWidth="1"/>
    <col min="16" max="16" width="6" style="1" customWidth="1"/>
    <col min="17" max="17" width="7" style="1" customWidth="1"/>
    <col min="18" max="18" width="10" style="1" customWidth="1"/>
    <col min="19" max="16384" width="6.42578125" style="1"/>
  </cols>
  <sheetData>
    <row r="1" spans="1:35" ht="18.75" customHeight="1">
      <c r="A1" s="117" t="s">
        <v>0</v>
      </c>
      <c r="B1" s="117"/>
      <c r="C1" s="117"/>
      <c r="D1" s="117"/>
      <c r="E1" s="117"/>
      <c r="F1" s="117"/>
      <c r="G1" s="10"/>
      <c r="H1" s="10"/>
      <c r="I1" s="10"/>
      <c r="J1" s="10"/>
      <c r="K1" s="11"/>
      <c r="L1" s="10"/>
      <c r="M1" s="130" t="s">
        <v>2</v>
      </c>
      <c r="N1" s="130"/>
      <c r="O1" s="130"/>
      <c r="P1" s="130"/>
      <c r="Q1" s="130"/>
    </row>
    <row r="2" spans="1:35" ht="14.25" customHeight="1">
      <c r="A2" s="117" t="s">
        <v>1</v>
      </c>
      <c r="B2" s="117"/>
      <c r="C2" s="117"/>
      <c r="D2" s="117"/>
      <c r="E2" s="117"/>
      <c r="F2" s="117"/>
      <c r="G2" s="10"/>
      <c r="H2" s="10"/>
      <c r="I2" s="10"/>
      <c r="J2" s="10"/>
      <c r="K2" s="11"/>
      <c r="L2" s="10"/>
      <c r="M2" s="52" t="s">
        <v>83</v>
      </c>
      <c r="N2" s="52">
        <v>2022</v>
      </c>
      <c r="O2" s="109" t="s">
        <v>21</v>
      </c>
      <c r="P2" s="109"/>
      <c r="Q2" s="10">
        <v>11</v>
      </c>
    </row>
    <row r="3" spans="1:35" ht="14.25" customHeight="1">
      <c r="A3" s="117" t="s">
        <v>62</v>
      </c>
      <c r="B3" s="117"/>
      <c r="C3" s="117"/>
      <c r="D3" s="117"/>
      <c r="E3" s="117"/>
      <c r="F3" s="117"/>
      <c r="G3" s="10"/>
      <c r="H3" s="10"/>
      <c r="I3" s="10"/>
      <c r="J3" s="10"/>
      <c r="K3" s="11"/>
      <c r="L3" s="10"/>
      <c r="M3" s="117" t="s">
        <v>3</v>
      </c>
      <c r="N3" s="117"/>
      <c r="O3" s="117"/>
      <c r="P3" s="13">
        <v>12</v>
      </c>
      <c r="Q3" s="12"/>
    </row>
    <row r="4" spans="1:35" ht="14.25" customHeight="1">
      <c r="A4" s="125" t="s">
        <v>38</v>
      </c>
      <c r="B4" s="125"/>
      <c r="C4" s="126" t="s">
        <v>86</v>
      </c>
      <c r="D4" s="126"/>
      <c r="E4" s="126"/>
      <c r="F4" s="126"/>
      <c r="G4" s="10"/>
      <c r="H4" s="10"/>
      <c r="I4" s="10"/>
      <c r="J4" s="10"/>
      <c r="K4" s="11"/>
      <c r="L4" s="10"/>
      <c r="M4" s="117" t="s">
        <v>4</v>
      </c>
      <c r="N4" s="117"/>
      <c r="O4" s="117"/>
      <c r="P4" s="14">
        <v>0</v>
      </c>
      <c r="Q4" s="12"/>
    </row>
    <row r="5" spans="1:35" ht="16.5" customHeight="1" thickBot="1">
      <c r="A5" s="127" t="s">
        <v>39</v>
      </c>
      <c r="B5" s="127"/>
      <c r="C5" s="128" t="s">
        <v>34</v>
      </c>
      <c r="D5" s="128"/>
      <c r="E5" s="128"/>
      <c r="F5" s="128"/>
      <c r="G5" s="10"/>
      <c r="H5" s="10"/>
      <c r="I5" s="10"/>
      <c r="J5" s="10"/>
      <c r="K5" s="11"/>
      <c r="L5" s="10"/>
      <c r="M5" s="117" t="s">
        <v>5</v>
      </c>
      <c r="N5" s="117"/>
      <c r="O5" s="117"/>
      <c r="P5" s="15">
        <v>12</v>
      </c>
      <c r="Q5" s="12"/>
      <c r="S5" s="129"/>
      <c r="T5" s="129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</row>
    <row r="6" spans="1:35" ht="17.25" thickTop="1" thickBot="1">
      <c r="A6" s="29"/>
      <c r="B6" s="131" t="s">
        <v>22</v>
      </c>
      <c r="C6" s="132"/>
      <c r="D6" s="131" t="s">
        <v>23</v>
      </c>
      <c r="E6" s="132"/>
      <c r="F6" s="131" t="s">
        <v>24</v>
      </c>
      <c r="G6" s="132"/>
      <c r="H6" s="131" t="s">
        <v>25</v>
      </c>
      <c r="I6" s="132"/>
      <c r="J6" s="131" t="s">
        <v>26</v>
      </c>
      <c r="K6" s="132"/>
      <c r="L6" s="131" t="s">
        <v>27</v>
      </c>
      <c r="M6" s="132"/>
      <c r="N6" s="131" t="s">
        <v>28</v>
      </c>
      <c r="O6" s="132"/>
      <c r="P6" s="133" t="s">
        <v>29</v>
      </c>
      <c r="Q6" s="133"/>
      <c r="R6" s="40" t="s">
        <v>60</v>
      </c>
      <c r="S6" s="88"/>
      <c r="T6" s="88"/>
      <c r="U6" s="88"/>
      <c r="V6" s="88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</row>
    <row r="7" spans="1:35" ht="15.75" customHeight="1" thickTop="1">
      <c r="A7" s="28" t="s">
        <v>55</v>
      </c>
      <c r="B7" s="116"/>
      <c r="C7" s="110"/>
      <c r="D7" s="110"/>
      <c r="E7" s="110"/>
      <c r="F7" s="121"/>
      <c r="G7" s="122"/>
      <c r="H7" s="121"/>
      <c r="I7" s="122"/>
      <c r="J7" s="121"/>
      <c r="K7" s="122"/>
      <c r="L7" s="121"/>
      <c r="M7" s="122"/>
      <c r="N7" s="121"/>
      <c r="O7" s="122"/>
      <c r="P7" s="110"/>
      <c r="Q7" s="110"/>
      <c r="R7" s="48"/>
      <c r="S7" s="6"/>
      <c r="T7" s="6"/>
      <c r="U7" s="6"/>
      <c r="V7" s="6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</row>
    <row r="8" spans="1:35" ht="15.75" customHeight="1">
      <c r="A8" s="28" t="s">
        <v>6</v>
      </c>
      <c r="B8" s="114"/>
      <c r="C8" s="63"/>
      <c r="D8" s="63"/>
      <c r="E8" s="64"/>
      <c r="F8" s="114"/>
      <c r="G8" s="63"/>
      <c r="H8" s="63"/>
      <c r="I8" s="64"/>
      <c r="J8" s="53"/>
      <c r="K8" s="54"/>
      <c r="L8" s="114"/>
      <c r="M8" s="63"/>
      <c r="N8" s="63"/>
      <c r="O8" s="64"/>
      <c r="P8" s="115"/>
      <c r="Q8" s="115"/>
      <c r="R8" s="49"/>
      <c r="S8" s="88"/>
      <c r="T8" s="88"/>
      <c r="U8" s="88"/>
      <c r="V8" s="88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</row>
    <row r="9" spans="1:35" ht="15.75" customHeight="1">
      <c r="A9" s="16" t="s">
        <v>7</v>
      </c>
      <c r="B9" s="123"/>
      <c r="C9" s="115"/>
      <c r="D9" s="62"/>
      <c r="E9" s="63"/>
      <c r="F9" s="63"/>
      <c r="G9" s="64"/>
      <c r="H9" s="115"/>
      <c r="I9" s="115"/>
      <c r="J9" s="62"/>
      <c r="K9" s="63"/>
      <c r="L9" s="63"/>
      <c r="M9" s="64"/>
      <c r="N9" s="62"/>
      <c r="O9" s="63"/>
      <c r="P9" s="63"/>
      <c r="Q9" s="64"/>
      <c r="R9" s="49"/>
      <c r="S9" s="88"/>
      <c r="T9" s="88"/>
      <c r="U9" s="88"/>
      <c r="V9" s="88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</row>
    <row r="10" spans="1:35" ht="15.75" customHeight="1">
      <c r="A10" s="16" t="s">
        <v>8</v>
      </c>
      <c r="B10" s="114" t="s">
        <v>88</v>
      </c>
      <c r="C10" s="63"/>
      <c r="D10" s="63"/>
      <c r="E10" s="64"/>
      <c r="F10" s="62" t="s">
        <v>88</v>
      </c>
      <c r="G10" s="63"/>
      <c r="H10" s="63"/>
      <c r="I10" s="64"/>
      <c r="J10" s="134" t="s">
        <v>88</v>
      </c>
      <c r="K10" s="135"/>
      <c r="L10" s="135"/>
      <c r="M10" s="136"/>
      <c r="N10" s="115"/>
      <c r="O10" s="115"/>
      <c r="P10" s="115"/>
      <c r="Q10" s="115"/>
      <c r="R10" s="50"/>
      <c r="S10" s="88"/>
      <c r="T10" s="88"/>
      <c r="U10" s="88"/>
      <c r="V10" s="88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</row>
    <row r="11" spans="1:35" ht="15.75" customHeight="1">
      <c r="A11" s="16" t="s">
        <v>9</v>
      </c>
      <c r="B11" s="123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50"/>
    </row>
    <row r="12" spans="1:35" ht="15.75" customHeight="1" thickBot="1">
      <c r="A12" s="17" t="s">
        <v>10</v>
      </c>
      <c r="B12" s="114" t="s">
        <v>87</v>
      </c>
      <c r="C12" s="63"/>
      <c r="D12" s="63"/>
      <c r="E12" s="64"/>
      <c r="F12" s="118" t="s">
        <v>87</v>
      </c>
      <c r="G12" s="119"/>
      <c r="H12" s="119"/>
      <c r="I12" s="120"/>
      <c r="J12" s="137" t="s">
        <v>87</v>
      </c>
      <c r="K12" s="119"/>
      <c r="L12" s="119"/>
      <c r="M12" s="120"/>
      <c r="N12" s="83"/>
      <c r="O12" s="83"/>
      <c r="P12" s="83"/>
      <c r="Q12" s="83"/>
      <c r="R12" s="51"/>
    </row>
    <row r="13" spans="1:35" ht="5.25" customHeight="1" thickTop="1" thickBo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35" ht="12.75" customHeight="1" thickTop="1">
      <c r="A14" s="76" t="s">
        <v>50</v>
      </c>
      <c r="B14" s="77"/>
      <c r="C14" s="78"/>
      <c r="D14" s="82" t="s">
        <v>51</v>
      </c>
      <c r="E14" s="77"/>
      <c r="F14" s="82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111"/>
    </row>
    <row r="15" spans="1:35" ht="12.75" customHeight="1" thickBot="1">
      <c r="A15" s="79"/>
      <c r="B15" s="80"/>
      <c r="C15" s="81"/>
      <c r="D15" s="74" t="s">
        <v>52</v>
      </c>
      <c r="E15" s="75"/>
      <c r="F15" s="74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3"/>
    </row>
    <row r="16" spans="1:35" ht="6" customHeight="1" thickTop="1" thickBo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7.25" thickTop="1" thickBot="1">
      <c r="A17" s="138" t="s">
        <v>11</v>
      </c>
      <c r="B17" s="139"/>
      <c r="C17" s="140"/>
      <c r="D17" s="140"/>
      <c r="E17" s="140"/>
      <c r="F17" s="140"/>
      <c r="G17" s="140"/>
      <c r="H17" s="141"/>
      <c r="I17" s="18"/>
      <c r="J17" s="138" t="s">
        <v>12</v>
      </c>
      <c r="K17" s="139"/>
      <c r="L17" s="140"/>
      <c r="M17" s="140"/>
      <c r="N17" s="140"/>
      <c r="O17" s="140"/>
      <c r="P17" s="140"/>
      <c r="Q17" s="141"/>
    </row>
    <row r="18" spans="1:17" s="38" customFormat="1" ht="36.75" customHeight="1" thickTop="1">
      <c r="A18" s="39" t="s">
        <v>13</v>
      </c>
      <c r="B18" s="142" t="s">
        <v>14</v>
      </c>
      <c r="C18" s="143"/>
      <c r="D18" s="65" t="s">
        <v>41</v>
      </c>
      <c r="E18" s="66"/>
      <c r="F18" s="86" t="s">
        <v>42</v>
      </c>
      <c r="G18" s="66"/>
      <c r="H18" s="36" t="s">
        <v>53</v>
      </c>
      <c r="I18" s="18"/>
      <c r="J18" s="39" t="s">
        <v>13</v>
      </c>
      <c r="K18" s="142" t="s">
        <v>14</v>
      </c>
      <c r="L18" s="143"/>
      <c r="M18" s="65" t="s">
        <v>41</v>
      </c>
      <c r="N18" s="66"/>
      <c r="O18" s="86" t="s">
        <v>42</v>
      </c>
      <c r="P18" s="66"/>
      <c r="Q18" s="36" t="s">
        <v>53</v>
      </c>
    </row>
    <row r="19" spans="1:17">
      <c r="A19" s="19" t="s">
        <v>54</v>
      </c>
      <c r="B19" s="102">
        <v>44863</v>
      </c>
      <c r="C19" s="103"/>
      <c r="D19" s="87"/>
      <c r="E19" s="85"/>
      <c r="F19" s="84"/>
      <c r="G19" s="85"/>
      <c r="H19" s="32" t="str">
        <f>IF(D19=Sheet2!B10,"",IF((D19+F19)&lt;&gt;0,(D19+F19), ""))</f>
        <v/>
      </c>
      <c r="I19" s="18"/>
      <c r="J19" s="19" t="s">
        <v>54</v>
      </c>
      <c r="K19" s="102">
        <f>B24+2</f>
        <v>44870</v>
      </c>
      <c r="L19" s="103"/>
      <c r="M19" s="87"/>
      <c r="N19" s="85"/>
      <c r="O19" s="84"/>
      <c r="P19" s="85"/>
      <c r="Q19" s="32" t="str">
        <f>IF(M19=Sheet2!B10,"",IF((M19+O19)&lt;&gt;0,(M19+O19), ""))</f>
        <v/>
      </c>
    </row>
    <row r="20" spans="1:17" ht="14.25" customHeight="1">
      <c r="A20" s="19" t="s">
        <v>6</v>
      </c>
      <c r="B20" s="102">
        <f>B19+1</f>
        <v>44864</v>
      </c>
      <c r="C20" s="103"/>
      <c r="D20" s="71"/>
      <c r="E20" s="72"/>
      <c r="F20" s="73"/>
      <c r="G20" s="72"/>
      <c r="H20" s="32" t="str">
        <f>IF(D20=Sheet2!B10,"",IF((D20+F20)&lt;&gt;0,(D20+F20), ""))</f>
        <v/>
      </c>
      <c r="I20" s="18"/>
      <c r="J20" s="19" t="s">
        <v>6</v>
      </c>
      <c r="K20" s="102">
        <f>K19+1</f>
        <v>44871</v>
      </c>
      <c r="L20" s="103"/>
      <c r="M20" s="71"/>
      <c r="N20" s="72"/>
      <c r="O20" s="73"/>
      <c r="P20" s="72"/>
      <c r="Q20" s="32" t="str">
        <f>IF(M20=Sheet2!B10,"",IF((M20+O20)&lt;&gt;0,(M20+O20), ""))</f>
        <v/>
      </c>
    </row>
    <row r="21" spans="1:17" ht="14.25" customHeight="1">
      <c r="A21" s="19" t="s">
        <v>7</v>
      </c>
      <c r="B21" s="102">
        <f t="shared" ref="B21:B24" si="0">B20+1</f>
        <v>44865</v>
      </c>
      <c r="C21" s="103"/>
      <c r="D21" s="71"/>
      <c r="E21" s="72"/>
      <c r="F21" s="73"/>
      <c r="G21" s="72"/>
      <c r="H21" s="32" t="str">
        <f>IF(D21=Sheet2!B10,"",IF((D21+F21)&lt;&gt;0,(D21+F21), ""))</f>
        <v/>
      </c>
      <c r="I21" s="18"/>
      <c r="J21" s="19" t="s">
        <v>7</v>
      </c>
      <c r="K21" s="102">
        <f>K20+1</f>
        <v>44872</v>
      </c>
      <c r="L21" s="103"/>
      <c r="M21" s="71"/>
      <c r="N21" s="72"/>
      <c r="O21" s="73"/>
      <c r="P21" s="72"/>
      <c r="Q21" s="32" t="str">
        <f>IF(M21=Sheet2!B10,"",IF((M21+O21)&lt;&gt;0,(M21+O21), ""))</f>
        <v/>
      </c>
    </row>
    <row r="22" spans="1:17" ht="14.25" customHeight="1">
      <c r="A22" s="19" t="s">
        <v>8</v>
      </c>
      <c r="B22" s="102">
        <f t="shared" si="0"/>
        <v>44866</v>
      </c>
      <c r="C22" s="103"/>
      <c r="D22" s="71"/>
      <c r="E22" s="72"/>
      <c r="F22" s="73">
        <v>6</v>
      </c>
      <c r="G22" s="72"/>
      <c r="H22" s="32">
        <f>IF(D22=Sheet2!B10,"",IF((D22+F22)&lt;&gt;0,(D22+F22), ""))</f>
        <v>6</v>
      </c>
      <c r="I22" s="18"/>
      <c r="J22" s="19" t="s">
        <v>8</v>
      </c>
      <c r="K22" s="102">
        <f t="shared" ref="K22:K24" si="1">K21+1</f>
        <v>44873</v>
      </c>
      <c r="L22" s="103"/>
      <c r="M22" s="71"/>
      <c r="N22" s="72"/>
      <c r="O22" s="73">
        <v>6</v>
      </c>
      <c r="P22" s="72"/>
      <c r="Q22" s="32">
        <f>IF(M22=Sheet2!B10,"",IF((M22+O22)&lt;&gt;0,(M22+O22), ""))</f>
        <v>6</v>
      </c>
    </row>
    <row r="23" spans="1:17" ht="14.25" customHeight="1">
      <c r="A23" s="19" t="s">
        <v>9</v>
      </c>
      <c r="B23" s="102">
        <f t="shared" si="0"/>
        <v>44867</v>
      </c>
      <c r="C23" s="103"/>
      <c r="D23" s="71"/>
      <c r="E23" s="72"/>
      <c r="F23" s="73"/>
      <c r="G23" s="72"/>
      <c r="H23" s="32" t="str">
        <f>IF(D23=Sheet2!B10,"",IF((D23+F23)&lt;&gt;0,(D23+F23), ""))</f>
        <v/>
      </c>
      <c r="I23" s="18"/>
      <c r="J23" s="19" t="s">
        <v>9</v>
      </c>
      <c r="K23" s="102">
        <f t="shared" si="1"/>
        <v>44874</v>
      </c>
      <c r="L23" s="103"/>
      <c r="M23" s="71"/>
      <c r="N23" s="72"/>
      <c r="O23" s="73"/>
      <c r="P23" s="72"/>
      <c r="Q23" s="32" t="str">
        <f>IF(M23=Sheet2!B10,"",IF((M23+O23)&lt;&gt;0,(M23+O23), ""))</f>
        <v/>
      </c>
    </row>
    <row r="24" spans="1:17" ht="14.25" customHeight="1">
      <c r="A24" s="19" t="s">
        <v>10</v>
      </c>
      <c r="B24" s="102">
        <f t="shared" si="0"/>
        <v>44868</v>
      </c>
      <c r="C24" s="103"/>
      <c r="D24" s="71"/>
      <c r="E24" s="72"/>
      <c r="F24" s="73">
        <v>6</v>
      </c>
      <c r="G24" s="72"/>
      <c r="H24" s="32">
        <f>IF(D24=Sheet2!B10,"",IF((D24+F24)&lt;&gt;0,(D24+F24), ""))</f>
        <v>6</v>
      </c>
      <c r="I24" s="18"/>
      <c r="J24" s="19" t="s">
        <v>10</v>
      </c>
      <c r="K24" s="102">
        <f t="shared" si="1"/>
        <v>44875</v>
      </c>
      <c r="L24" s="103"/>
      <c r="M24" s="87"/>
      <c r="N24" s="85"/>
      <c r="O24" s="84">
        <v>6</v>
      </c>
      <c r="P24" s="85"/>
      <c r="Q24" s="32">
        <f>IF(M24=Sheet2!B10,"",IF((M24+O24)&lt;&gt;0,(M24+O24), ""))</f>
        <v>6</v>
      </c>
    </row>
    <row r="25" spans="1:17" ht="23.25" customHeight="1">
      <c r="A25" s="20" t="s">
        <v>18</v>
      </c>
      <c r="B25" s="102"/>
      <c r="C25" s="103"/>
      <c r="D25" s="71"/>
      <c r="E25" s="72"/>
      <c r="F25" s="73">
        <v>2</v>
      </c>
      <c r="G25" s="72"/>
      <c r="H25" s="32">
        <f>IF(D25=Sheet2!B10,"",IF((D25+F25)&lt;&gt;0,(D25+F25), ""))</f>
        <v>2</v>
      </c>
      <c r="I25" s="18"/>
      <c r="J25" s="20" t="s">
        <v>18</v>
      </c>
      <c r="K25" s="102"/>
      <c r="L25" s="103"/>
      <c r="M25" s="87"/>
      <c r="N25" s="85"/>
      <c r="O25" s="84">
        <v>2</v>
      </c>
      <c r="P25" s="85"/>
      <c r="Q25" s="32">
        <f>IF(M25=Sheet2!B10,"",IF((M25+O25)&lt;&gt;0,(M25+O25), ""))</f>
        <v>2</v>
      </c>
    </row>
    <row r="26" spans="1:17">
      <c r="A26" s="34" t="s">
        <v>58</v>
      </c>
      <c r="B26" s="102"/>
      <c r="C26" s="103"/>
      <c r="D26" s="71"/>
      <c r="E26" s="72"/>
      <c r="F26" s="73"/>
      <c r="G26" s="72"/>
      <c r="H26" s="32" t="str">
        <f>IF(D26=Sheet2!B10,"",IF((D26+F26)&lt;&gt;0,((D26*2)+F26), ""))</f>
        <v/>
      </c>
      <c r="I26" s="18"/>
      <c r="J26" s="34" t="s">
        <v>58</v>
      </c>
      <c r="K26" s="102"/>
      <c r="L26" s="103"/>
      <c r="M26" s="71"/>
      <c r="N26" s="72"/>
      <c r="O26" s="84"/>
      <c r="P26" s="85"/>
      <c r="Q26" s="32" t="str">
        <f>IF(M26=Sheet2!K10,"",IF((M26+O26)&lt;&gt;0,((M26*2)+O26), ""))</f>
        <v/>
      </c>
    </row>
    <row r="27" spans="1:17">
      <c r="A27" s="34" t="s">
        <v>59</v>
      </c>
      <c r="B27" s="102"/>
      <c r="C27" s="103"/>
      <c r="D27" s="71"/>
      <c r="E27" s="72"/>
      <c r="F27" s="73"/>
      <c r="G27" s="72"/>
      <c r="H27" s="32" t="str">
        <f>IF(D27=Sheet2!B10,"",IF((D27+F27)&lt;&gt;0,((D27*3)+F27), ""))</f>
        <v/>
      </c>
      <c r="I27" s="18"/>
      <c r="J27" s="34" t="s">
        <v>59</v>
      </c>
      <c r="K27" s="102"/>
      <c r="L27" s="103"/>
      <c r="M27" s="87"/>
      <c r="N27" s="85"/>
      <c r="O27" s="84"/>
      <c r="P27" s="85"/>
      <c r="Q27" s="32" t="str">
        <f>IF(M27=Sheet2!K10,"",IF((M27+O27)&lt;&gt;0,((M27*3)+O27), ""))</f>
        <v/>
      </c>
    </row>
    <row r="28" spans="1:17" ht="26.25" customHeight="1">
      <c r="A28" s="20" t="s">
        <v>19</v>
      </c>
      <c r="B28" s="102"/>
      <c r="C28" s="103"/>
      <c r="D28" s="71"/>
      <c r="E28" s="72"/>
      <c r="F28" s="73"/>
      <c r="G28" s="72"/>
      <c r="H28" s="32"/>
      <c r="I28" s="18"/>
      <c r="J28" s="20" t="s">
        <v>19</v>
      </c>
      <c r="K28" s="102"/>
      <c r="L28" s="103"/>
      <c r="M28" s="87"/>
      <c r="N28" s="85"/>
      <c r="O28" s="84"/>
      <c r="P28" s="85"/>
      <c r="Q28" s="32" t="str">
        <f>IF(M28=Sheet2!B10,"",IF((M28+O28)&lt;&gt;0,(M28+O28), ""))</f>
        <v/>
      </c>
    </row>
    <row r="29" spans="1:17" ht="16.5" thickBot="1">
      <c r="A29" s="96" t="s">
        <v>15</v>
      </c>
      <c r="B29" s="97"/>
      <c r="C29" s="98"/>
      <c r="D29" s="99" t="str">
        <f>"="&amp;"1x"&amp;IF(SUM(D19:D24,F19:F28,D25,D28)&lt;&gt;0,SUM(D19:D24,F19:F28,D25,D28),0)&amp;"+"&amp;"2x"&amp;IF(AND(D26&lt;&gt;0,D26&lt;&gt;Sheet2!B10),D26,0) &amp; "+"&amp; "3x" &amp; IF(AND(D27&lt;&gt;0,D27&lt;&gt;Sheet2!B10),D27,0)</f>
        <v>=1x14+2x0+3x0</v>
      </c>
      <c r="E29" s="100"/>
      <c r="F29" s="100"/>
      <c r="G29" s="101"/>
      <c r="H29" s="33">
        <f>IF(1*IF(SUM(D19:D24)&lt;&gt;0,SUM(D19:D24),0)+IF(SUM(F19:F28)&lt;&gt;0,SUM(F19:F28),0)+IF(SUM(D25,D28)&lt;&gt;0,SUM(D25,D28),0)+IF(AND(D26&lt;&gt;"", D26&lt;&gt;Sheet2!B10),D26,0)*2+IF(AND(D27&lt;&gt;"", D27&lt;&gt;Sheet2!B10),D27,0)*3&lt;=P5,0,1*IF(SUM(D19:D24)&lt;&gt;0,SUM(D19:D24),0)+IF(SUM(F19:F28)&lt;&gt;0,SUM(F19:F28),0)+IF(SUM(D25,D28)&lt;&gt;0,SUM(D25,D28),0)+IF(AND(D26&lt;&gt;"", D26&lt;&gt;Sheet2!B10),D26,0)*2+IF(AND(D27&lt;&gt;"", D27&lt;&gt;Sheet2!B10),D27,0)*3)</f>
        <v>14</v>
      </c>
      <c r="I29" s="18"/>
      <c r="J29" s="107" t="s">
        <v>15</v>
      </c>
      <c r="K29" s="97"/>
      <c r="L29" s="108"/>
      <c r="M29" s="99" t="str">
        <f>"="&amp;"1x"&amp;IF(SUM(M19:M24,O19:O28,M25,M28)&lt;&gt;0,SUM(M19:M24,O19:O28,M25,M28),0)&amp;"+"&amp;"2x"&amp;IF(AND(M26&lt;&gt;0,M26&lt;&gt;Sheet2!B10),M26,0) &amp; "+"&amp; "3x" &amp; IF(AND(M27&lt;&gt;0,M27&lt;&gt;Sheet2!B10),M27,0)</f>
        <v>=1x14+2x0+3x0</v>
      </c>
      <c r="N29" s="100"/>
      <c r="O29" s="100"/>
      <c r="P29" s="101"/>
      <c r="Q29" s="33">
        <f>IF(1*IF(SUM(M19:M24)&lt;&gt;0,SUM(M19:M24),0)+IF(SUM(O19:O28)&lt;&gt;0,SUM(O19:O28),0)+IF(SUM(M25,M28)&lt;&gt;0,SUM(M25,M28),0)+IF(AND(M26&lt;&gt;"", M26&lt;&gt;Sheet2!B10),M26,0)*2+IF(AND(M27&lt;&gt;"", M27&lt;&gt;Sheet2!B10),M27,0)*3&lt;=P5,0,1*IF(SUM(M19:M24)&lt;&gt;0,SUM(M19:M24),0)+IF(SUM(O19:O28)&lt;&gt;0,SUM(O19:O28),0)+IF(SUM(M25,M28)&lt;&gt;0,SUM(M25,M28),0)+IF(AND(M26&lt;&gt;"", M26&lt;&gt;Sheet2!B10),M26,0)*2+IF(AND(M27&lt;&gt;"", M27&lt;&gt;Sheet2!B10),M27,0)*3)</f>
        <v>14</v>
      </c>
    </row>
    <row r="30" spans="1:17" ht="7.5" customHeight="1" thickTop="1" thickBo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ht="17.25" thickTop="1" thickBot="1">
      <c r="A31" s="104" t="s">
        <v>16</v>
      </c>
      <c r="B31" s="105"/>
      <c r="C31" s="105"/>
      <c r="D31" s="105"/>
      <c r="E31" s="105"/>
      <c r="F31" s="105"/>
      <c r="G31" s="105"/>
      <c r="H31" s="106"/>
      <c r="I31" s="18"/>
      <c r="J31" s="104" t="s">
        <v>17</v>
      </c>
      <c r="K31" s="105"/>
      <c r="L31" s="105"/>
      <c r="M31" s="105"/>
      <c r="N31" s="105"/>
      <c r="O31" s="105"/>
      <c r="P31" s="105"/>
      <c r="Q31" s="106"/>
    </row>
    <row r="32" spans="1:17" s="38" customFormat="1" ht="39" thickTop="1">
      <c r="A32" s="35" t="s">
        <v>13</v>
      </c>
      <c r="B32" s="69" t="s">
        <v>14</v>
      </c>
      <c r="C32" s="70"/>
      <c r="D32" s="65" t="s">
        <v>41</v>
      </c>
      <c r="E32" s="66"/>
      <c r="F32" s="86" t="s">
        <v>42</v>
      </c>
      <c r="G32" s="66"/>
      <c r="H32" s="36" t="s">
        <v>53</v>
      </c>
      <c r="I32" s="37"/>
      <c r="J32" s="35" t="s">
        <v>13</v>
      </c>
      <c r="K32" s="69" t="s">
        <v>14</v>
      </c>
      <c r="L32" s="70"/>
      <c r="M32" s="65" t="s">
        <v>41</v>
      </c>
      <c r="N32" s="66"/>
      <c r="O32" s="86" t="s">
        <v>42</v>
      </c>
      <c r="P32" s="66"/>
      <c r="Q32" s="36" t="s">
        <v>53</v>
      </c>
    </row>
    <row r="33" spans="1:17">
      <c r="A33" s="19" t="s">
        <v>54</v>
      </c>
      <c r="B33" s="67">
        <f>K24+2</f>
        <v>44877</v>
      </c>
      <c r="C33" s="68"/>
      <c r="D33" s="87"/>
      <c r="E33" s="85"/>
      <c r="F33" s="84"/>
      <c r="G33" s="85"/>
      <c r="H33" s="32" t="str">
        <f>IF(D33=Sheet2!B10,"",IF((D33+F33)&lt;&gt;0,(D33+F33), ""))</f>
        <v/>
      </c>
      <c r="I33" s="21"/>
      <c r="J33" s="19" t="s">
        <v>54</v>
      </c>
      <c r="K33" s="67">
        <f>B38+2</f>
        <v>44884</v>
      </c>
      <c r="L33" s="68"/>
      <c r="M33" s="87"/>
      <c r="N33" s="85"/>
      <c r="O33" s="84"/>
      <c r="P33" s="85"/>
      <c r="Q33" s="32" t="str">
        <f>IF(M33=Sheet2!B10,"",IF((M33+O33)&lt;&gt;0,(M33+O33), ""))</f>
        <v/>
      </c>
    </row>
    <row r="34" spans="1:17" ht="15" customHeight="1">
      <c r="A34" s="19" t="s">
        <v>6</v>
      </c>
      <c r="B34" s="67">
        <f>B33+1</f>
        <v>44878</v>
      </c>
      <c r="C34" s="68"/>
      <c r="D34" s="71"/>
      <c r="E34" s="72"/>
      <c r="F34" s="73"/>
      <c r="G34" s="72"/>
      <c r="H34" s="32" t="str">
        <f>IF(D34=Sheet2!B10,"",IF((D34+F34)&lt;&gt;0,(D34+F34), ""))</f>
        <v/>
      </c>
      <c r="I34" s="18"/>
      <c r="J34" s="19" t="s">
        <v>6</v>
      </c>
      <c r="K34" s="67">
        <f>K33+1</f>
        <v>44885</v>
      </c>
      <c r="L34" s="68"/>
      <c r="M34" s="71"/>
      <c r="N34" s="72"/>
      <c r="O34" s="73"/>
      <c r="P34" s="72"/>
      <c r="Q34" s="32" t="str">
        <f>IF(M34=Sheet2!B10,"",IF((M34+O34)&lt;&gt;0,(M34+O34), ""))</f>
        <v/>
      </c>
    </row>
    <row r="35" spans="1:17" ht="15" customHeight="1">
      <c r="A35" s="19" t="s">
        <v>7</v>
      </c>
      <c r="B35" s="67">
        <f t="shared" ref="B35:B38" si="2">B34+1</f>
        <v>44879</v>
      </c>
      <c r="C35" s="68"/>
      <c r="D35" s="71"/>
      <c r="E35" s="72"/>
      <c r="F35" s="73"/>
      <c r="G35" s="72"/>
      <c r="H35" s="32" t="str">
        <f>IF(D35=Sheet2!B10,"",IF((D35+F35)&lt;&gt;0,(D35+F35), ""))</f>
        <v/>
      </c>
      <c r="I35" s="18"/>
      <c r="J35" s="19" t="s">
        <v>7</v>
      </c>
      <c r="K35" s="67">
        <f t="shared" ref="K35:K38" si="3">K34+1</f>
        <v>44886</v>
      </c>
      <c r="L35" s="68"/>
      <c r="M35" s="71"/>
      <c r="N35" s="72"/>
      <c r="O35" s="73"/>
      <c r="P35" s="72"/>
      <c r="Q35" s="32" t="str">
        <f>IF(M35=Sheet2!B10,"",IF((M35+O35)&lt;&gt;0,(M35+O35), ""))</f>
        <v/>
      </c>
    </row>
    <row r="36" spans="1:17" ht="15" customHeight="1">
      <c r="A36" s="19" t="s">
        <v>8</v>
      </c>
      <c r="B36" s="67">
        <f t="shared" si="2"/>
        <v>44880</v>
      </c>
      <c r="C36" s="68"/>
      <c r="D36" s="71"/>
      <c r="E36" s="72"/>
      <c r="F36" s="73">
        <v>6</v>
      </c>
      <c r="G36" s="72"/>
      <c r="H36" s="32">
        <f>IF(D36=Sheet2!B10,"",IF((D36+F36)&lt;&gt;0,(D36+F36), ""))</f>
        <v>6</v>
      </c>
      <c r="I36" s="18"/>
      <c r="J36" s="19" t="s">
        <v>8</v>
      </c>
      <c r="K36" s="67">
        <f t="shared" si="3"/>
        <v>44887</v>
      </c>
      <c r="L36" s="68"/>
      <c r="M36" s="71"/>
      <c r="N36" s="72"/>
      <c r="O36" s="73">
        <v>6</v>
      </c>
      <c r="P36" s="72"/>
      <c r="Q36" s="32">
        <f>IF(M36=Sheet2!B10,"",IF((M36+O36)&lt;&gt;0,(M36+O36), ""))</f>
        <v>6</v>
      </c>
    </row>
    <row r="37" spans="1:17" ht="15" customHeight="1">
      <c r="A37" s="19" t="s">
        <v>9</v>
      </c>
      <c r="B37" s="67">
        <f t="shared" si="2"/>
        <v>44881</v>
      </c>
      <c r="C37" s="68"/>
      <c r="D37" s="71"/>
      <c r="E37" s="72"/>
      <c r="F37" s="73"/>
      <c r="G37" s="72"/>
      <c r="H37" s="32" t="str">
        <f>IF(D37=Sheet2!B10,"",IF((D37+F37)&lt;&gt;0,(D37+F37), ""))</f>
        <v/>
      </c>
      <c r="I37" s="18"/>
      <c r="J37" s="19" t="s">
        <v>9</v>
      </c>
      <c r="K37" s="67">
        <f t="shared" si="3"/>
        <v>44888</v>
      </c>
      <c r="L37" s="68"/>
      <c r="M37" s="71"/>
      <c r="N37" s="72"/>
      <c r="O37" s="73"/>
      <c r="P37" s="72"/>
      <c r="Q37" s="32" t="str">
        <f>IF(M37=Sheet2!B10,"",IF((M37+O37)&lt;&gt;0,(M37+O37), ""))</f>
        <v/>
      </c>
    </row>
    <row r="38" spans="1:17" ht="15" customHeight="1">
      <c r="A38" s="19" t="s">
        <v>10</v>
      </c>
      <c r="B38" s="67">
        <f t="shared" si="2"/>
        <v>44882</v>
      </c>
      <c r="C38" s="68"/>
      <c r="D38" s="71"/>
      <c r="E38" s="72"/>
      <c r="F38" s="73">
        <v>6</v>
      </c>
      <c r="G38" s="72"/>
      <c r="H38" s="32">
        <f>IF(D38=Sheet2!B10,"",IF((D38+F38)&lt;&gt;0,(D38+F38), ""))</f>
        <v>6</v>
      </c>
      <c r="I38" s="18"/>
      <c r="J38" s="19" t="s">
        <v>10</v>
      </c>
      <c r="K38" s="67">
        <f t="shared" si="3"/>
        <v>44889</v>
      </c>
      <c r="L38" s="68"/>
      <c r="M38" s="71"/>
      <c r="N38" s="72"/>
      <c r="O38" s="73">
        <v>6</v>
      </c>
      <c r="P38" s="72"/>
      <c r="Q38" s="32">
        <f>IF(M38=Sheet2!B10,"",IF((M38+O38)&lt;&gt;0,(M38+O38), ""))</f>
        <v>6</v>
      </c>
    </row>
    <row r="39" spans="1:17" ht="21.75" customHeight="1">
      <c r="A39" s="20" t="s">
        <v>18</v>
      </c>
      <c r="B39" s="67"/>
      <c r="C39" s="68"/>
      <c r="D39" s="71"/>
      <c r="E39" s="72"/>
      <c r="F39" s="73">
        <v>2</v>
      </c>
      <c r="G39" s="72"/>
      <c r="H39" s="32">
        <f>IF(D39=Sheet2!B10,"",IF((D39+F39)&lt;&gt;0,(D39+F39), ""))</f>
        <v>2</v>
      </c>
      <c r="I39" s="18"/>
      <c r="J39" s="20" t="s">
        <v>18</v>
      </c>
      <c r="K39" s="67"/>
      <c r="L39" s="68"/>
      <c r="M39" s="71"/>
      <c r="N39" s="72"/>
      <c r="O39" s="73">
        <v>2</v>
      </c>
      <c r="P39" s="72"/>
      <c r="Q39" s="32">
        <f>IF(M39=Sheet2!B10,"",IF((M39+O39)&lt;&gt;0,(M39+O39), ""))</f>
        <v>2</v>
      </c>
    </row>
    <row r="40" spans="1:17">
      <c r="A40" s="34" t="s">
        <v>58</v>
      </c>
      <c r="B40" s="67"/>
      <c r="C40" s="68"/>
      <c r="D40" s="71"/>
      <c r="E40" s="72"/>
      <c r="F40" s="73"/>
      <c r="G40" s="72"/>
      <c r="H40" s="32" t="str">
        <f>IF(D40=Sheet2!B24,"",IF((D40+F40)&lt;&gt;0,((D40*2)+F40), ""))</f>
        <v/>
      </c>
      <c r="I40" s="18"/>
      <c r="J40" s="34" t="s">
        <v>58</v>
      </c>
      <c r="K40" s="67"/>
      <c r="L40" s="68"/>
      <c r="M40" s="71"/>
      <c r="N40" s="72"/>
      <c r="O40" s="73"/>
      <c r="P40" s="72"/>
      <c r="Q40" s="32" t="str">
        <f>IF(M40=Sheet2!K24,"",IF((M40+O40)&lt;&gt;0,((M40*2)+O40), ""))</f>
        <v/>
      </c>
    </row>
    <row r="41" spans="1:17">
      <c r="A41" s="34" t="s">
        <v>59</v>
      </c>
      <c r="B41" s="67"/>
      <c r="C41" s="68"/>
      <c r="D41" s="87"/>
      <c r="E41" s="85"/>
      <c r="F41" s="84"/>
      <c r="G41" s="85"/>
      <c r="H41" s="32" t="str">
        <f>IF(D41=Sheet2!B24,"",IF((D41+F41)&lt;&gt;0,((D41*3)+F41), ""))</f>
        <v/>
      </c>
      <c r="I41" s="18"/>
      <c r="J41" s="34" t="s">
        <v>59</v>
      </c>
      <c r="K41" s="67"/>
      <c r="L41" s="68"/>
      <c r="M41" s="87"/>
      <c r="N41" s="85"/>
      <c r="O41" s="84"/>
      <c r="P41" s="85"/>
      <c r="Q41" s="32" t="str">
        <f>IF(M41=Sheet2!K24,"",IF((M41+O41)&lt;&gt;0,((M41*3)+O41), ""))</f>
        <v/>
      </c>
    </row>
    <row r="42" spans="1:17" ht="21.75" customHeight="1">
      <c r="A42" s="20" t="s">
        <v>19</v>
      </c>
      <c r="B42" s="67"/>
      <c r="C42" s="68"/>
      <c r="D42" s="87"/>
      <c r="E42" s="85"/>
      <c r="F42" s="84"/>
      <c r="G42" s="85"/>
      <c r="H42" s="32" t="str">
        <f>IF(D42=Sheet2!B10,"",IF((D42+F42)&lt;&gt;0,(D42+F42), ""))</f>
        <v/>
      </c>
      <c r="I42" s="18"/>
      <c r="J42" s="20" t="s">
        <v>19</v>
      </c>
      <c r="K42" s="67"/>
      <c r="L42" s="68"/>
      <c r="M42" s="87"/>
      <c r="N42" s="85"/>
      <c r="O42" s="84"/>
      <c r="P42" s="85"/>
      <c r="Q42" s="32" t="str">
        <f>IF(M42=Sheet2!B10,"",IF((M42+O42)&lt;&gt;0,(M42+O42), ""))</f>
        <v/>
      </c>
    </row>
    <row r="43" spans="1:17" ht="16.5" thickBot="1">
      <c r="A43" s="96" t="s">
        <v>15</v>
      </c>
      <c r="B43" s="97"/>
      <c r="C43" s="98"/>
      <c r="D43" s="99" t="str">
        <f>"="&amp;"1x"&amp;IF(SUM(D33:D38,F33:F42,D39,D42)&lt;&gt;0,SUM(D33:D38,F33:F42,D39,D42),0)&amp;"+"&amp;"2x"&amp;IF(AND(D40&lt;&gt;0,D40&lt;&gt;Sheet2!B10),D40,0) &amp; "+"&amp; "3x" &amp; IF(AND(D41&lt;&gt;0,D41&lt;&gt;Sheet2!B10),D41,0)</f>
        <v>=1x14+2x0+3x0</v>
      </c>
      <c r="E43" s="100"/>
      <c r="F43" s="100"/>
      <c r="G43" s="101"/>
      <c r="H43" s="33">
        <f>IF(1*IF(SUM(D33:D38)&lt;&gt;0,SUM(D33:D38),0)+IF(SUM(F33:F42)&lt;&gt;0,SUM(F33:F42),0)+IF(SUM(D39,D42)&lt;&gt;0,SUM(D39,D42),0)+IF(AND(D40&lt;&gt;"", D40&lt;&gt;Sheet2!B24),D40,0)*2+IF(AND(D41&lt;&gt;"", D41&lt;&gt;Sheet2!B10),D41,0)*3&lt;=P5,0,1*IF(SUM(D33:D38)&lt;&gt;0,SUM(D33:D38),0)+IF(SUM(F33:F42)&lt;&gt;0,SUM(F33:F42),0)+IF(SUM(D39,D42)&lt;&gt;0,SUM(D39,D42),0)+IF(AND(D40&lt;&gt;"", D40&lt;&gt;Sheet2!B10),D40,0)*2+IF(AND(D41&lt;&gt;"", D41&lt;&gt;Sheet2!B10),D41,0)*3)</f>
        <v>14</v>
      </c>
      <c r="I43" s="18"/>
      <c r="J43" s="96" t="s">
        <v>15</v>
      </c>
      <c r="K43" s="97"/>
      <c r="L43" s="98"/>
      <c r="M43" s="99" t="str">
        <f>"="&amp;"1x"&amp;IF(SUM(M33:M38,O33:O42,M39,M42)&lt;&gt;0,SUM(M33:M38,O33:O42,M39,M42),0)&amp;"+"&amp;"2x"&amp;IF(AND(M40&lt;&gt;0,M40&lt;&gt;Sheet2!B10),M40,0) &amp; "+"&amp; "3x" &amp; IF(AND(M41&lt;&gt;0,M41&lt;&gt;Sheet2!B10),M41,0)</f>
        <v>=1x14+2x0+3x0</v>
      </c>
      <c r="N43" s="100"/>
      <c r="O43" s="100"/>
      <c r="P43" s="101"/>
      <c r="Q43" s="33">
        <f>IF(1*IF(SUM(M33:M38)&lt;&gt;0,SUM(M33:M38),0)+IF(SUM(O33:O42)&lt;&gt;0,SUM(O33:O42),0)+IF(SUM(M39,M42)&lt;&gt;0,SUM(M39,M42),0)+IF(AND(M40&lt;&gt;"", M40&lt;&gt;Sheet2!B10),M40,0)*2+IF(AND(M41&lt;&gt;"", M41&lt;&gt;Sheet2!B10),M41,0)*3&lt;=P5,0,1*IF(SUM(M33:M38)&lt;&gt;0,SUM(M33:M38),0)+IF(SUM(O33:O42)&lt;&gt;0,SUM(O33:O42),0)+IF(SUM(M39,M42)&lt;&gt;0,SUM(M39,M42),0)+IF(AND(M40&lt;&gt;"", M40&lt;&gt;Sheet2!B10),M40,0)*2+IF(AND(M41&lt;&gt;"", M41&lt;&gt;Sheet2!B10),M41,0)*3)</f>
        <v>14</v>
      </c>
    </row>
    <row r="44" spans="1:17" ht="7.5" customHeight="1" thickTop="1" thickBot="1">
      <c r="A44" s="58"/>
      <c r="B44" s="59"/>
      <c r="C44" s="59"/>
      <c r="D44" s="60"/>
      <c r="E44" s="60"/>
      <c r="F44" s="60"/>
      <c r="G44" s="60"/>
      <c r="H44" s="61"/>
      <c r="I44" s="18"/>
      <c r="J44" s="55"/>
      <c r="K44" s="55"/>
      <c r="L44" s="55"/>
      <c r="M44" s="56"/>
      <c r="N44" s="56"/>
      <c r="O44" s="56"/>
      <c r="P44" s="56"/>
      <c r="Q44" s="57"/>
    </row>
    <row r="45" spans="1:17" ht="17.25" thickTop="1" thickBot="1">
      <c r="A45" s="104" t="s">
        <v>85</v>
      </c>
      <c r="B45" s="105"/>
      <c r="C45" s="105"/>
      <c r="D45" s="105"/>
      <c r="E45" s="105"/>
      <c r="F45" s="105"/>
      <c r="G45" s="105"/>
      <c r="H45" s="106"/>
      <c r="I45" s="18"/>
    </row>
    <row r="46" spans="1:17" s="38" customFormat="1" ht="39" thickTop="1">
      <c r="A46" s="35" t="s">
        <v>13</v>
      </c>
      <c r="B46" s="69" t="s">
        <v>14</v>
      </c>
      <c r="C46" s="70"/>
      <c r="D46" s="65" t="s">
        <v>41</v>
      </c>
      <c r="E46" s="66"/>
      <c r="F46" s="86" t="s">
        <v>42</v>
      </c>
      <c r="G46" s="66"/>
      <c r="H46" s="36" t="s">
        <v>53</v>
      </c>
      <c r="I46" s="37"/>
    </row>
    <row r="47" spans="1:17">
      <c r="A47" s="19" t="s">
        <v>54</v>
      </c>
      <c r="B47" s="67">
        <f>K38+2</f>
        <v>44891</v>
      </c>
      <c r="C47" s="68"/>
      <c r="D47" s="87"/>
      <c r="E47" s="85"/>
      <c r="F47" s="84"/>
      <c r="G47" s="85"/>
      <c r="H47" s="32" t="str">
        <f>IF(D47=Sheet2!B24,"",IF((D47+F47)&lt;&gt;0,(D47+F47), ""))</f>
        <v/>
      </c>
      <c r="I47" s="21"/>
    </row>
    <row r="48" spans="1:17" ht="15" customHeight="1">
      <c r="A48" s="19" t="s">
        <v>6</v>
      </c>
      <c r="B48" s="67">
        <f>B47+1</f>
        <v>44892</v>
      </c>
      <c r="C48" s="68"/>
      <c r="D48" s="71"/>
      <c r="E48" s="72"/>
      <c r="F48" s="73"/>
      <c r="G48" s="72"/>
      <c r="H48" s="32">
        <v>6</v>
      </c>
      <c r="I48" s="18"/>
    </row>
    <row r="49" spans="1:17" ht="15" customHeight="1">
      <c r="A49" s="19" t="s">
        <v>7</v>
      </c>
      <c r="B49" s="67">
        <f t="shared" ref="B49:B52" si="4">B48+1</f>
        <v>44893</v>
      </c>
      <c r="C49" s="68"/>
      <c r="D49" s="71"/>
      <c r="E49" s="72"/>
      <c r="F49" s="73"/>
      <c r="G49" s="72"/>
      <c r="H49" s="32" t="str">
        <f>IF(D49=Sheet2!B24,"",IF((D49+F49)&lt;&gt;0,(D49+F49), ""))</f>
        <v/>
      </c>
      <c r="I49" s="18"/>
    </row>
    <row r="50" spans="1:17" ht="15" customHeight="1">
      <c r="A50" s="19" t="s">
        <v>8</v>
      </c>
      <c r="B50" s="67">
        <f t="shared" si="4"/>
        <v>44894</v>
      </c>
      <c r="C50" s="68"/>
      <c r="D50" s="71"/>
      <c r="E50" s="72"/>
      <c r="F50" s="73">
        <v>6</v>
      </c>
      <c r="G50" s="72"/>
      <c r="H50" s="32">
        <v>1</v>
      </c>
      <c r="I50" s="18"/>
    </row>
    <row r="51" spans="1:17" ht="15" customHeight="1">
      <c r="A51" s="19" t="s">
        <v>9</v>
      </c>
      <c r="B51" s="67">
        <f t="shared" si="4"/>
        <v>44895</v>
      </c>
      <c r="C51" s="68"/>
      <c r="D51" s="71"/>
      <c r="E51" s="72"/>
      <c r="F51" s="73"/>
      <c r="G51" s="72"/>
      <c r="H51" s="32" t="str">
        <f>IF(D51=Sheet2!B24,"",IF((D51+F51)&lt;&gt;0,(D51+F51), ""))</f>
        <v/>
      </c>
      <c r="I51" s="18"/>
    </row>
    <row r="52" spans="1:17" ht="15" customHeight="1">
      <c r="A52" s="19" t="s">
        <v>10</v>
      </c>
      <c r="B52" s="67">
        <f t="shared" si="4"/>
        <v>44896</v>
      </c>
      <c r="C52" s="68"/>
      <c r="D52" s="71"/>
      <c r="E52" s="72"/>
      <c r="F52" s="73">
        <v>6</v>
      </c>
      <c r="G52" s="72"/>
      <c r="H52" s="32" t="str">
        <f>IF(D52=Sheet2!B24,"",IF((D52+F52)&lt;&gt;0,(D52+F52), ""))</f>
        <v/>
      </c>
      <c r="I52" s="18"/>
    </row>
    <row r="53" spans="1:17" ht="21.75" customHeight="1">
      <c r="A53" s="20" t="s">
        <v>18</v>
      </c>
      <c r="B53" s="67"/>
      <c r="C53" s="68"/>
      <c r="D53" s="71"/>
      <c r="E53" s="72"/>
      <c r="F53" s="73">
        <v>2</v>
      </c>
      <c r="G53" s="72"/>
      <c r="H53" s="32">
        <v>2</v>
      </c>
      <c r="I53" s="18"/>
    </row>
    <row r="54" spans="1:17">
      <c r="A54" s="34" t="s">
        <v>58</v>
      </c>
      <c r="B54" s="67"/>
      <c r="C54" s="68"/>
      <c r="D54" s="71"/>
      <c r="E54" s="72"/>
      <c r="F54" s="73"/>
      <c r="G54" s="72"/>
      <c r="H54" s="32" t="str">
        <f>IF(D54=Sheet2!B38,"",IF((D54+F54)&lt;&gt;0,((D54*2)+F54), ""))</f>
        <v/>
      </c>
      <c r="I54" s="18"/>
    </row>
    <row r="55" spans="1:17">
      <c r="A55" s="34" t="s">
        <v>59</v>
      </c>
      <c r="B55" s="67"/>
      <c r="C55" s="68"/>
      <c r="D55" s="87"/>
      <c r="E55" s="85"/>
      <c r="F55" s="84"/>
      <c r="G55" s="85"/>
      <c r="H55" s="32" t="str">
        <f>IF(D55=Sheet2!B38,"",IF((D55+F55)&lt;&gt;0,((D55*3)+F55), ""))</f>
        <v/>
      </c>
      <c r="I55" s="18"/>
    </row>
    <row r="56" spans="1:17" ht="21.75" customHeight="1">
      <c r="A56" s="20" t="s">
        <v>19</v>
      </c>
      <c r="B56" s="67"/>
      <c r="C56" s="68"/>
      <c r="D56" s="87"/>
      <c r="E56" s="85"/>
      <c r="F56" s="84"/>
      <c r="G56" s="85"/>
      <c r="H56" s="32" t="str">
        <f>IF(D56=Sheet2!B24,"",IF((D56+F56)&lt;&gt;0,(D56+F56), ""))</f>
        <v/>
      </c>
      <c r="I56" s="18"/>
    </row>
    <row r="57" spans="1:17" ht="16.5" thickBot="1">
      <c r="A57" s="96" t="s">
        <v>15</v>
      </c>
      <c r="B57" s="97"/>
      <c r="C57" s="98"/>
      <c r="D57" s="99" t="str">
        <f>"="&amp;"1x"&amp;IF(SUM(D47:D52,F47:F56,D53,D56)&lt;&gt;0,SUM(D47:D52,F47:F56,D53,D56),0)&amp;"+"&amp;"2x"&amp;IF(AND(D54&lt;&gt;0,D54&lt;&gt;Sheet2!B24),D54,0) &amp; "+"&amp; "3x" &amp; IF(AND(D55&lt;&gt;0,D55&lt;&gt;Sheet2!B24),D55,0)</f>
        <v>=1x14+2x0+3x0</v>
      </c>
      <c r="E57" s="100"/>
      <c r="F57" s="100"/>
      <c r="G57" s="101"/>
      <c r="H57" s="33">
        <f>IF(1*IF(SUM(D47:D52)&lt;&gt;0,SUM(D47:D52),0)+IF(SUM(F47:F56)&lt;&gt;0,SUM(F47:F56),0)+IF(SUM(D53,D56)&lt;&gt;0,SUM(D53,D56),0)+IF(AND(D54&lt;&gt;"", D54&lt;&gt;Sheet2!B38),D54,0)*2+IF(AND(D55&lt;&gt;"", D55&lt;&gt;Sheet2!B24),D55,0)*3&lt;=P19,0,1*IF(SUM(D47:D52)&lt;&gt;0,SUM(D47:D52),0)+IF(SUM(F47:F56)&lt;&gt;0,SUM(F47:F56),0)+IF(SUM(D53,D56)&lt;&gt;0,SUM(D53,D56),0)+IF(AND(D54&lt;&gt;"", D54&lt;&gt;Sheet2!B24),D54,0)*2+IF(AND(D55&lt;&gt;"", D55&lt;&gt;Sheet2!B24),D55,0)*3)</f>
        <v>14</v>
      </c>
      <c r="I57" s="18"/>
    </row>
    <row r="58" spans="1:17" ht="16.5" thickTop="1">
      <c r="A58" s="55"/>
      <c r="B58" s="55"/>
      <c r="C58" s="55"/>
      <c r="D58" s="56"/>
      <c r="E58" s="56"/>
      <c r="F58" s="56"/>
      <c r="G58" s="56"/>
      <c r="H58" s="57"/>
      <c r="I58" s="18"/>
      <c r="J58" s="55"/>
      <c r="K58" s="55"/>
      <c r="L58" s="55"/>
      <c r="M58" s="56"/>
      <c r="N58" s="56"/>
      <c r="O58" s="56"/>
      <c r="P58" s="56"/>
      <c r="Q58" s="57"/>
    </row>
    <row r="59" spans="1:17" ht="9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1:17" ht="16.5" thickBot="1">
      <c r="A60" s="90" t="str">
        <f>"کۆی گشتی کاتژمێرەکان : [" &amp; SUM(H29,Q29,H43,Q43,H57) &amp; "] کاتژمێر"</f>
        <v>کۆی گشتی کاتژمێرەکان : [70] کاتژمێر</v>
      </c>
      <c r="B60" s="90"/>
      <c r="C60" s="90"/>
      <c r="D60" s="90"/>
      <c r="E60" s="90"/>
      <c r="F60" s="90"/>
      <c r="G60" s="90"/>
      <c r="H60" s="22"/>
      <c r="I60" s="90" t="str">
        <f>"کۆی کاتژمێرەکانی زێدەکی :[" &amp; SUM(H29,Q29,H43,Q43,H57) - (IF(H29=0,0,P5)+IF(Q29=0,0,P5)+IF(H43=0,0,P5)+IF(Q43=0,0,P5)+IF(H57=0,0,P5)) &amp; "] کاتژمێر"</f>
        <v>کۆی کاتژمێرەکانی زێدەکی :[10] کاتژمێر</v>
      </c>
      <c r="J60" s="90"/>
      <c r="K60" s="90"/>
      <c r="L60" s="90"/>
      <c r="M60" s="90"/>
      <c r="N60" s="90"/>
      <c r="O60" s="90"/>
      <c r="P60" s="22"/>
      <c r="Q60" s="22"/>
    </row>
    <row r="61" spans="1:17" ht="17.25" thickTop="1" thickBot="1">
      <c r="A61" s="90" t="str">
        <f>"کۆی کاتژمێرەکانی نیساب :[" &amp;IF(H29=0,0,P5)+IF(Q29=0,0,P5)+IF(H43=0,0,P5)+IF(Q43=0,0,P5)+IF(H57=0,0,P5) &amp; "] کاتژمێر"</f>
        <v>کۆی کاتژمێرەکانی نیساب :[60] کاتژمێر</v>
      </c>
      <c r="B61" s="90"/>
      <c r="C61" s="90"/>
      <c r="D61" s="90"/>
      <c r="E61" s="90"/>
      <c r="F61" s="90"/>
      <c r="G61" s="90"/>
      <c r="H61" s="22"/>
      <c r="I61" s="91" t="s">
        <v>20</v>
      </c>
      <c r="J61" s="91"/>
      <c r="K61" s="91"/>
      <c r="L61" s="94">
        <f>IF(C5=Sheet2!A3,4500,IF(C5=Sheet2!A4,5500,IF(C5=Sheet2!A5,6500,IF(C5=Sheet2!A2,3500,IF(C5=Sheet2!A1,2500,7500)))))</f>
        <v>4500</v>
      </c>
      <c r="M61" s="94"/>
      <c r="N61" s="23" t="s">
        <v>30</v>
      </c>
      <c r="O61" s="22"/>
      <c r="P61" s="22"/>
      <c r="Q61" s="22"/>
    </row>
    <row r="62" spans="1:17" ht="17.25" thickTop="1" thickBot="1">
      <c r="A62" s="12"/>
      <c r="B62" s="12"/>
      <c r="C62" s="12"/>
      <c r="D62" s="12"/>
      <c r="E62" s="12"/>
      <c r="F62" s="12"/>
      <c r="G62" s="12"/>
      <c r="H62" s="22"/>
      <c r="I62" s="92" t="s">
        <v>31</v>
      </c>
      <c r="J62" s="92"/>
      <c r="K62" s="92"/>
      <c r="L62" s="95">
        <f>L61*( SUM(H29,Q29,H43,Q43,H57) - (IF(H29=0,0,P5)+IF(Q29=0,0,P5)+IF(H43=0,0,P5)+IF(Q43=0,0,P5)+IF(H57=0,0,P5)))</f>
        <v>45000</v>
      </c>
      <c r="M62" s="95"/>
      <c r="N62" s="23" t="s">
        <v>30</v>
      </c>
      <c r="O62" s="22"/>
      <c r="P62" s="22"/>
      <c r="Q62" s="22"/>
    </row>
    <row r="63" spans="1:17" ht="51" customHeight="1" thickTop="1">
      <c r="A63" s="12"/>
      <c r="B63" s="12"/>
      <c r="C63" s="12"/>
      <c r="D63" s="12"/>
      <c r="E63" s="12"/>
      <c r="F63" s="12"/>
      <c r="G63" s="12"/>
      <c r="H63" s="22"/>
      <c r="I63" s="24"/>
      <c r="J63" s="24"/>
      <c r="K63" s="24"/>
      <c r="L63" s="25"/>
      <c r="M63" s="26"/>
      <c r="N63" s="22"/>
      <c r="O63" s="22"/>
      <c r="P63" s="22"/>
      <c r="Q63" s="22"/>
    </row>
    <row r="64" spans="1:17">
      <c r="A64" s="89" t="s">
        <v>43</v>
      </c>
      <c r="B64" s="89"/>
      <c r="C64" s="89"/>
      <c r="D64" s="89"/>
      <c r="E64" s="4"/>
      <c r="F64" s="4"/>
      <c r="M64" s="88" t="s">
        <v>44</v>
      </c>
      <c r="N64" s="88"/>
      <c r="O64" s="88"/>
    </row>
    <row r="65" spans="1:17">
      <c r="A65" s="89" t="s">
        <v>45</v>
      </c>
      <c r="B65" s="89"/>
      <c r="C65" s="89"/>
      <c r="D65" s="89"/>
      <c r="E65" s="4"/>
      <c r="F65" s="4"/>
      <c r="M65" s="88" t="s">
        <v>46</v>
      </c>
      <c r="N65" s="88"/>
      <c r="O65" s="88"/>
    </row>
    <row r="66" spans="1:17" ht="40.5" customHeight="1">
      <c r="A66" s="9"/>
      <c r="B66" s="9"/>
      <c r="C66" s="9"/>
      <c r="D66" s="8"/>
      <c r="E66" s="7"/>
      <c r="F66" s="7"/>
      <c r="G66" s="7"/>
      <c r="H66" s="7"/>
      <c r="J66" s="6"/>
      <c r="K66" s="6"/>
      <c r="L66" s="6"/>
      <c r="M66" s="6"/>
      <c r="N66" s="6"/>
      <c r="O66" s="3"/>
    </row>
    <row r="67" spans="1:17" ht="14.25" customHeight="1">
      <c r="A67" s="93" t="str">
        <f>C4</f>
        <v>نیشتمان سعید حسن</v>
      </c>
      <c r="B67" s="93"/>
      <c r="C67" s="93"/>
      <c r="D67" s="8"/>
      <c r="E67" s="4"/>
      <c r="F67" s="4"/>
      <c r="G67" s="89" t="s">
        <v>84</v>
      </c>
      <c r="H67" s="89"/>
      <c r="I67" s="89"/>
      <c r="J67" s="89"/>
      <c r="K67" s="3"/>
      <c r="L67" s="3"/>
      <c r="M67" s="88" t="s">
        <v>33</v>
      </c>
      <c r="N67" s="88"/>
      <c r="O67" s="88"/>
    </row>
    <row r="68" spans="1:17" ht="14.25" customHeight="1">
      <c r="A68" s="93" t="s">
        <v>47</v>
      </c>
      <c r="B68" s="93"/>
      <c r="C68" s="93"/>
      <c r="D68" s="8"/>
      <c r="E68" s="4"/>
      <c r="F68" s="4"/>
      <c r="G68" s="89" t="s">
        <v>48</v>
      </c>
      <c r="H68" s="89"/>
      <c r="I68" s="89"/>
      <c r="J68" s="89"/>
      <c r="K68" s="3"/>
      <c r="L68" s="3"/>
      <c r="M68" s="88" t="s">
        <v>49</v>
      </c>
      <c r="N68" s="88"/>
      <c r="O68" s="88"/>
    </row>
    <row r="69" spans="1:17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</sheetData>
  <mergeCells count="297">
    <mergeCell ref="B56:C56"/>
    <mergeCell ref="D56:E56"/>
    <mergeCell ref="F56:G56"/>
    <mergeCell ref="A57:C57"/>
    <mergeCell ref="D57:G57"/>
    <mergeCell ref="B54:C54"/>
    <mergeCell ref="D54:E54"/>
    <mergeCell ref="F54:G54"/>
    <mergeCell ref="B55:C55"/>
    <mergeCell ref="D55:E55"/>
    <mergeCell ref="F55:G55"/>
    <mergeCell ref="B52:C52"/>
    <mergeCell ref="D52:E52"/>
    <mergeCell ref="F52:G52"/>
    <mergeCell ref="B53:C53"/>
    <mergeCell ref="D53:E53"/>
    <mergeCell ref="F53:G53"/>
    <mergeCell ref="B50:C50"/>
    <mergeCell ref="D50:E50"/>
    <mergeCell ref="F50:G50"/>
    <mergeCell ref="B51:C51"/>
    <mergeCell ref="D51:E51"/>
    <mergeCell ref="F51:G51"/>
    <mergeCell ref="B48:C48"/>
    <mergeCell ref="D48:E48"/>
    <mergeCell ref="F48:G48"/>
    <mergeCell ref="B49:C49"/>
    <mergeCell ref="D49:E49"/>
    <mergeCell ref="F49:G49"/>
    <mergeCell ref="A45:H45"/>
    <mergeCell ref="B46:C46"/>
    <mergeCell ref="D46:E46"/>
    <mergeCell ref="F46:G46"/>
    <mergeCell ref="B47:C47"/>
    <mergeCell ref="D47:E47"/>
    <mergeCell ref="F47:G47"/>
    <mergeCell ref="H9:I9"/>
    <mergeCell ref="B9:C9"/>
    <mergeCell ref="O22:P22"/>
    <mergeCell ref="O18:P18"/>
    <mergeCell ref="O20:P20"/>
    <mergeCell ref="P11:Q11"/>
    <mergeCell ref="D19:E19"/>
    <mergeCell ref="F18:G18"/>
    <mergeCell ref="M21:N21"/>
    <mergeCell ref="B20:C20"/>
    <mergeCell ref="B21:C21"/>
    <mergeCell ref="D22:E22"/>
    <mergeCell ref="F10:I10"/>
    <mergeCell ref="B12:E12"/>
    <mergeCell ref="M20:N20"/>
    <mergeCell ref="J9:M9"/>
    <mergeCell ref="N9:Q9"/>
    <mergeCell ref="A17:H17"/>
    <mergeCell ref="B18:C18"/>
    <mergeCell ref="D18:E18"/>
    <mergeCell ref="K18:L18"/>
    <mergeCell ref="J17:Q17"/>
    <mergeCell ref="K19:L19"/>
    <mergeCell ref="M19:N19"/>
    <mergeCell ref="M18:N18"/>
    <mergeCell ref="J12:M12"/>
    <mergeCell ref="M23:N23"/>
    <mergeCell ref="F20:G20"/>
    <mergeCell ref="O23:P23"/>
    <mergeCell ref="F21:G21"/>
    <mergeCell ref="F22:G22"/>
    <mergeCell ref="K20:L20"/>
    <mergeCell ref="K21:L21"/>
    <mergeCell ref="K22:L22"/>
    <mergeCell ref="O21:P21"/>
    <mergeCell ref="F19:G19"/>
    <mergeCell ref="AD10:AE10"/>
    <mergeCell ref="S8:T8"/>
    <mergeCell ref="S9:T9"/>
    <mergeCell ref="S10:T10"/>
    <mergeCell ref="U8:V8"/>
    <mergeCell ref="U9:V9"/>
    <mergeCell ref="U10:V10"/>
    <mergeCell ref="N11:O11"/>
    <mergeCell ref="P10:Q10"/>
    <mergeCell ref="N10:O10"/>
    <mergeCell ref="AB9:AC9"/>
    <mergeCell ref="AB10:AC10"/>
    <mergeCell ref="W8:X8"/>
    <mergeCell ref="AB8:AC8"/>
    <mergeCell ref="L8:O8"/>
    <mergeCell ref="J10:M10"/>
    <mergeCell ref="S5:T5"/>
    <mergeCell ref="Y8:AA8"/>
    <mergeCell ref="Y9:AA9"/>
    <mergeCell ref="Y10:AA10"/>
    <mergeCell ref="W9:X9"/>
    <mergeCell ref="K23:L23"/>
    <mergeCell ref="A1:F1"/>
    <mergeCell ref="A2:F2"/>
    <mergeCell ref="A3:F3"/>
    <mergeCell ref="M1:Q1"/>
    <mergeCell ref="S6:T6"/>
    <mergeCell ref="W6:X6"/>
    <mergeCell ref="B6:C6"/>
    <mergeCell ref="D6:E6"/>
    <mergeCell ref="F6:G6"/>
    <mergeCell ref="H6:I6"/>
    <mergeCell ref="J6:K6"/>
    <mergeCell ref="L6:M6"/>
    <mergeCell ref="P6:Q6"/>
    <mergeCell ref="N6:O6"/>
    <mergeCell ref="M3:O3"/>
    <mergeCell ref="M4:O4"/>
    <mergeCell ref="U6:V6"/>
    <mergeCell ref="U5:V5"/>
    <mergeCell ref="W5:X5"/>
    <mergeCell ref="A4:B4"/>
    <mergeCell ref="C4:F4"/>
    <mergeCell ref="A5:B5"/>
    <mergeCell ref="C5:F5"/>
    <mergeCell ref="AH8:AI8"/>
    <mergeCell ref="AH9:AI9"/>
    <mergeCell ref="AH10:AI10"/>
    <mergeCell ref="AF8:AG8"/>
    <mergeCell ref="AD8:AE8"/>
    <mergeCell ref="AD9:AE9"/>
    <mergeCell ref="AF9:AG9"/>
    <mergeCell ref="AF10:AG10"/>
    <mergeCell ref="AH5:AI5"/>
    <mergeCell ref="Y6:AA6"/>
    <mergeCell ref="AD6:AE6"/>
    <mergeCell ref="AH6:AI6"/>
    <mergeCell ref="Y5:AA5"/>
    <mergeCell ref="AB5:AC5"/>
    <mergeCell ref="AF6:AG6"/>
    <mergeCell ref="AD5:AE5"/>
    <mergeCell ref="AB6:AC6"/>
    <mergeCell ref="AF5:AG5"/>
    <mergeCell ref="W10:X10"/>
    <mergeCell ref="O2:P2"/>
    <mergeCell ref="P7:Q7"/>
    <mergeCell ref="F14:Q14"/>
    <mergeCell ref="F15:Q15"/>
    <mergeCell ref="B10:E10"/>
    <mergeCell ref="F11:G11"/>
    <mergeCell ref="H11:I11"/>
    <mergeCell ref="J11:K11"/>
    <mergeCell ref="L11:M11"/>
    <mergeCell ref="B7:C7"/>
    <mergeCell ref="D7:E7"/>
    <mergeCell ref="M5:O5"/>
    <mergeCell ref="P8:Q8"/>
    <mergeCell ref="P12:Q12"/>
    <mergeCell ref="F12:I12"/>
    <mergeCell ref="B8:E8"/>
    <mergeCell ref="F8:I8"/>
    <mergeCell ref="F7:G7"/>
    <mergeCell ref="H7:I7"/>
    <mergeCell ref="J7:K7"/>
    <mergeCell ref="L7:M7"/>
    <mergeCell ref="N7:O7"/>
    <mergeCell ref="B11:C11"/>
    <mergeCell ref="D11:E11"/>
    <mergeCell ref="B19:C19"/>
    <mergeCell ref="D28:E28"/>
    <mergeCell ref="O28:P28"/>
    <mergeCell ref="O27:P27"/>
    <mergeCell ref="D26:E26"/>
    <mergeCell ref="D29:G29"/>
    <mergeCell ref="M26:N26"/>
    <mergeCell ref="M27:N27"/>
    <mergeCell ref="K24:L24"/>
    <mergeCell ref="M24:N24"/>
    <mergeCell ref="D25:E25"/>
    <mergeCell ref="B22:C22"/>
    <mergeCell ref="F26:G26"/>
    <mergeCell ref="O24:P24"/>
    <mergeCell ref="O25:P25"/>
    <mergeCell ref="D20:E20"/>
    <mergeCell ref="D21:E21"/>
    <mergeCell ref="F25:G25"/>
    <mergeCell ref="M25:N25"/>
    <mergeCell ref="K26:L26"/>
    <mergeCell ref="D23:E23"/>
    <mergeCell ref="D24:E24"/>
    <mergeCell ref="B26:C26"/>
    <mergeCell ref="O19:P19"/>
    <mergeCell ref="K33:L33"/>
    <mergeCell ref="B34:C34"/>
    <mergeCell ref="M33:N33"/>
    <mergeCell ref="M22:N22"/>
    <mergeCell ref="F23:G23"/>
    <mergeCell ref="F24:G24"/>
    <mergeCell ref="M29:P29"/>
    <mergeCell ref="K27:L27"/>
    <mergeCell ref="K28:L28"/>
    <mergeCell ref="F27:G27"/>
    <mergeCell ref="D27:E27"/>
    <mergeCell ref="A31:H31"/>
    <mergeCell ref="J29:L29"/>
    <mergeCell ref="B23:C23"/>
    <mergeCell ref="J31:Q31"/>
    <mergeCell ref="B27:C27"/>
    <mergeCell ref="A29:C29"/>
    <mergeCell ref="B24:C24"/>
    <mergeCell ref="B25:C25"/>
    <mergeCell ref="B28:C28"/>
    <mergeCell ref="F28:G28"/>
    <mergeCell ref="O26:P26"/>
    <mergeCell ref="K25:L25"/>
    <mergeCell ref="M28:N28"/>
    <mergeCell ref="F40:G40"/>
    <mergeCell ref="K40:L40"/>
    <mergeCell ref="M40:N40"/>
    <mergeCell ref="B42:C42"/>
    <mergeCell ref="J43:L43"/>
    <mergeCell ref="F39:G39"/>
    <mergeCell ref="O35:P35"/>
    <mergeCell ref="O34:P34"/>
    <mergeCell ref="M34:N34"/>
    <mergeCell ref="D34:E34"/>
    <mergeCell ref="B37:C37"/>
    <mergeCell ref="B38:C38"/>
    <mergeCell ref="F35:G35"/>
    <mergeCell ref="M35:N35"/>
    <mergeCell ref="A43:C43"/>
    <mergeCell ref="D43:G43"/>
    <mergeCell ref="M43:P43"/>
    <mergeCell ref="B39:C39"/>
    <mergeCell ref="D39:E39"/>
    <mergeCell ref="M39:N39"/>
    <mergeCell ref="O36:P36"/>
    <mergeCell ref="O38:P38"/>
    <mergeCell ref="O37:P37"/>
    <mergeCell ref="F34:G34"/>
    <mergeCell ref="O33:P33"/>
    <mergeCell ref="O32:P32"/>
    <mergeCell ref="F36:G36"/>
    <mergeCell ref="B36:C36"/>
    <mergeCell ref="O39:P39"/>
    <mergeCell ref="M38:N38"/>
    <mergeCell ref="B32:C32"/>
    <mergeCell ref="M42:N42"/>
    <mergeCell ref="O42:P42"/>
    <mergeCell ref="K42:L42"/>
    <mergeCell ref="O40:P40"/>
    <mergeCell ref="B41:C41"/>
    <mergeCell ref="K41:L41"/>
    <mergeCell ref="M41:N41"/>
    <mergeCell ref="O41:P41"/>
    <mergeCell ref="D41:E41"/>
    <mergeCell ref="F41:G41"/>
    <mergeCell ref="D42:E42"/>
    <mergeCell ref="F42:G42"/>
    <mergeCell ref="B40:C40"/>
    <mergeCell ref="D40:E40"/>
    <mergeCell ref="K39:L39"/>
    <mergeCell ref="M36:N36"/>
    <mergeCell ref="M37:N37"/>
    <mergeCell ref="M68:O68"/>
    <mergeCell ref="G68:J68"/>
    <mergeCell ref="A60:G60"/>
    <mergeCell ref="A61:G61"/>
    <mergeCell ref="I60:O60"/>
    <mergeCell ref="I61:K61"/>
    <mergeCell ref="I62:K62"/>
    <mergeCell ref="A68:C68"/>
    <mergeCell ref="L61:M61"/>
    <mergeCell ref="L62:M62"/>
    <mergeCell ref="M65:O65"/>
    <mergeCell ref="A65:D65"/>
    <mergeCell ref="A67:C67"/>
    <mergeCell ref="G67:J67"/>
    <mergeCell ref="M67:O67"/>
    <mergeCell ref="A64:D64"/>
    <mergeCell ref="M64:O64"/>
    <mergeCell ref="D9:G9"/>
    <mergeCell ref="D32:E32"/>
    <mergeCell ref="B33:C33"/>
    <mergeCell ref="K32:L32"/>
    <mergeCell ref="K34:L34"/>
    <mergeCell ref="K35:L35"/>
    <mergeCell ref="K38:L38"/>
    <mergeCell ref="M32:N32"/>
    <mergeCell ref="K36:L36"/>
    <mergeCell ref="K37:L37"/>
    <mergeCell ref="B35:C35"/>
    <mergeCell ref="D35:E35"/>
    <mergeCell ref="F38:G38"/>
    <mergeCell ref="F37:G37"/>
    <mergeCell ref="D36:E36"/>
    <mergeCell ref="D37:E37"/>
    <mergeCell ref="D38:E38"/>
    <mergeCell ref="D15:E15"/>
    <mergeCell ref="A14:C15"/>
    <mergeCell ref="D14:E14"/>
    <mergeCell ref="N12:O12"/>
    <mergeCell ref="F33:G33"/>
    <mergeCell ref="F32:G32"/>
    <mergeCell ref="D33:E33"/>
  </mergeCells>
  <dataValidations count="6">
    <dataValidation type="list" allowBlank="1" showInputMessage="1" showErrorMessage="1" sqref="Q33:Q42 O33:P33 H33:H42 Q19:Q28 F20:F28 F34:F42 O20:O28 H19:H28 O34:O42 H47:H56 F48:F56">
      <formula1>Lecc</formula1>
    </dataValidation>
    <dataValidation type="list" allowBlank="1" showInputMessage="1" showErrorMessage="1" sqref="C28 B25:C25 B27:B28">
      <formula1>list1</formula1>
    </dataValidation>
    <dataValidation type="list" allowBlank="1" showInputMessage="1" showErrorMessage="1" sqref="K25:L25 K27:L27">
      <formula1>list2</formula1>
    </dataValidation>
    <dataValidation type="list" allowBlank="1" showInputMessage="1" showErrorMessage="1" sqref="B39:C42 B53:C56">
      <formula1>list3</formula1>
    </dataValidation>
    <dataValidation type="list" showInputMessage="1" showErrorMessage="1" sqref="F33:G33 O19:P19 F19 F47:G47">
      <formula1>Lecc</formula1>
    </dataValidation>
    <dataValidation type="list" allowBlank="1" showInputMessage="1" showErrorMessage="1" sqref="K39:L39 K41:L42">
      <formula1>list4</formula1>
    </dataValidation>
  </dataValidations>
  <printOptions horizontalCentered="1" verticalCentered="1"/>
  <pageMargins left="0" right="0" top="0" bottom="0" header="0" footer="0"/>
  <pageSetup paperSize="9" scale="69" orientation="portrait" horizontalDpi="4294967293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98" stopIfTrue="1" id="{2817E33A-538F-4933-9D8F-02FAEFC8ADE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D20:G20</xm:sqref>
        </x14:conditionalFormatting>
        <x14:conditionalFormatting xmlns:xm="http://schemas.microsoft.com/office/excel/2006/main">
          <x14:cfRule type="expression" priority="499" stopIfTrue="1" id="{36907F3F-23BF-4510-97E6-CCEB0CFF775D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D21:G21</xm:sqref>
        </x14:conditionalFormatting>
        <x14:conditionalFormatting xmlns:xm="http://schemas.microsoft.com/office/excel/2006/main">
          <x14:cfRule type="expression" priority="500" id="{01BB1B63-ADF6-47C5-95AA-3C9A4089BF4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F20</xm:sqref>
        </x14:conditionalFormatting>
        <x14:conditionalFormatting xmlns:xm="http://schemas.microsoft.com/office/excel/2006/main">
          <x14:cfRule type="expression" priority="478" id="{94B1501D-BE17-4BFB-B402-B078BB3212AB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F21</xm:sqref>
        </x14:conditionalFormatting>
        <x14:conditionalFormatting xmlns:xm="http://schemas.microsoft.com/office/excel/2006/main">
          <x14:cfRule type="expression" priority="476" id="{366E29C2-E56F-4344-AA3F-6CE228470C05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D22:G22</xm:sqref>
        </x14:conditionalFormatting>
        <x14:conditionalFormatting xmlns:xm="http://schemas.microsoft.com/office/excel/2006/main">
          <x14:cfRule type="expression" priority="475" id="{986CC04B-97AE-49FB-8D29-ECD1E4F7A23E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F22</xm:sqref>
        </x14:conditionalFormatting>
        <x14:conditionalFormatting xmlns:xm="http://schemas.microsoft.com/office/excel/2006/main">
          <x14:cfRule type="expression" priority="471" id="{D5E34BDC-93E9-44F7-9E11-07FAAD75653A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D23:G23</xm:sqref>
        </x14:conditionalFormatting>
        <x14:conditionalFormatting xmlns:xm="http://schemas.microsoft.com/office/excel/2006/main">
          <x14:cfRule type="expression" priority="470" id="{699285A5-F235-4F94-90D1-BF88EB3D213E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F23</xm:sqref>
        </x14:conditionalFormatting>
        <x14:conditionalFormatting xmlns:xm="http://schemas.microsoft.com/office/excel/2006/main">
          <x14:cfRule type="expression" priority="335" id="{DDADD42D-9417-4443-84FC-73EF6E536F0C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D19:F19</xm:sqref>
        </x14:conditionalFormatting>
        <x14:conditionalFormatting xmlns:xm="http://schemas.microsoft.com/office/excel/2006/main">
          <x14:cfRule type="expression" priority="334" id="{90743DB0-62B1-4D7C-8114-58C885570D5C}">
            <xm:f>$D$19=Sheet2!$B$10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291" id="{DEDC6488-210A-4AA1-B9A2-99866BA13633}">
            <xm:f>$D$33=Sheet2!$B$10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D33:G33</xm:sqref>
        </x14:conditionalFormatting>
        <x14:conditionalFormatting xmlns:xm="http://schemas.microsoft.com/office/excel/2006/main">
          <x14:cfRule type="expression" priority="290" id="{A8E1DE21-48C1-4391-BC08-3E8760FD97A9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282" id="{FE20BE09-8310-4FFB-9BBE-D7E47FDD8A2A}">
            <xm:f>$D$20=Sheet2!$B$10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281" id="{C8260935-9D11-4E72-8DBF-A9A6FB2995B0}">
            <xm:f>$D$21=Sheet2!$B$10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280" id="{A32ACABA-3290-47D6-BE3A-6B6A767F2691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expression" priority="279" id="{8E1FB6FC-68AD-4F5A-A9C6-D7109F24DB27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277" id="{53B6C85A-519F-458B-9382-42037832B756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D24:G24</xm:sqref>
        </x14:conditionalFormatting>
        <x14:conditionalFormatting xmlns:xm="http://schemas.microsoft.com/office/excel/2006/main">
          <x14:cfRule type="expression" priority="276" id="{B18E701D-181C-4079-99C5-D5A04AC9D1BB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F24</xm:sqref>
        </x14:conditionalFormatting>
        <x14:conditionalFormatting xmlns:xm="http://schemas.microsoft.com/office/excel/2006/main">
          <x14:cfRule type="expression" priority="275" id="{D8B7FE24-27BA-4871-8EBB-5D4F7C390563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274" id="{96A6B251-B76B-40F7-85BB-3F9A86856C2E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D25:G25</xm:sqref>
        </x14:conditionalFormatting>
        <x14:conditionalFormatting xmlns:xm="http://schemas.microsoft.com/office/excel/2006/main">
          <x14:cfRule type="expression" priority="273" id="{2FAC3811-2309-47D6-B3E6-A8AFA0DF2A6B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F25</xm:sqref>
        </x14:conditionalFormatting>
        <x14:conditionalFormatting xmlns:xm="http://schemas.microsoft.com/office/excel/2006/main">
          <x14:cfRule type="expression" priority="272" id="{1BEA95CA-EE1D-4077-A892-223AF6326270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expression" priority="271" id="{AFAE912A-31C4-4F53-89B5-BFD751CBE7AD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D26:G26</xm:sqref>
        </x14:conditionalFormatting>
        <x14:conditionalFormatting xmlns:xm="http://schemas.microsoft.com/office/excel/2006/main">
          <x14:cfRule type="expression" priority="270" id="{3E798A4C-61A0-4E62-8420-B6B63B258043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269" id="{3C01ED73-D416-4B4E-A6A4-FD855A6E1CA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268" id="{CCA9511E-FDCB-4782-94D4-10A6B2A425D0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D27:G27</xm:sqref>
        </x14:conditionalFormatting>
        <x14:conditionalFormatting xmlns:xm="http://schemas.microsoft.com/office/excel/2006/main">
          <x14:cfRule type="expression" priority="267" id="{6E4A7564-17B7-4084-8E56-E265D4AD6852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266" id="{E4DC1B2E-90C6-45CE-B7AD-A496AE5C9F36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265" id="{6CCEF0C8-7F2E-4CBF-B800-73A1A0039E4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264" id="{065AF063-D2A1-479B-894B-169970DD05A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263" id="{CC152D50-52AB-40F2-84AE-FD63DCEAD3AA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262" id="{16B189F2-3092-46E1-B9C9-FC90252FE6E0}">
            <xm:f>$M$19=Sheet2!$B$10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M19:P19</xm:sqref>
        </x14:conditionalFormatting>
        <x14:conditionalFormatting xmlns:xm="http://schemas.microsoft.com/office/excel/2006/main">
          <x14:cfRule type="expression" priority="261" id="{FEBEF518-EDEA-4AD2-896B-596CF3D02F44}">
            <xm:f>$M$19=Sheet2!$B$10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259" id="{BADFF222-C726-499C-83A8-9886FEE467B9}">
            <xm:f>$M$20=Sheet2!$B$10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255" id="{310B3F2A-038B-45C2-9E69-B5C18FAAA68C}">
            <xm:f>$M$21=Sheet2!$B$10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expression" priority="253" id="{A34C0256-BAED-42AC-A5A5-21EACC28E5DE}">
            <xm:f>$M$22=Sheet2!$B$10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251" id="{BBBD183D-9934-405E-B373-C38FACC95EFD}">
            <xm:f>$M$23=Sheet2!$B$10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expression" priority="250" id="{73C9214F-1BFB-4318-A72E-2B839EBC635B}">
            <xm:f>$M$24=Sheet2!$B$10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M24:P24</xm:sqref>
        </x14:conditionalFormatting>
        <x14:conditionalFormatting xmlns:xm="http://schemas.microsoft.com/office/excel/2006/main">
          <x14:cfRule type="expression" priority="249" id="{5E2FC787-3ABB-42E7-B7C4-29CB7887212D}">
            <xm:f>$M$24=Sheet2!$B$10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248" id="{F7F2510D-7F48-45BA-9291-9ECEBCDB2BA4}">
            <xm:f>$M$25=Sheet2!$B$10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M25:P25</xm:sqref>
        </x14:conditionalFormatting>
        <x14:conditionalFormatting xmlns:xm="http://schemas.microsoft.com/office/excel/2006/main">
          <x14:cfRule type="expression" priority="247" id="{355FFC7C-B48F-41E1-A1DA-3657290F03C1}">
            <xm:f>$M$25=Sheet2!$B$10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246" id="{A72B079C-A9ED-4FB4-813A-84E7E13D682B}">
            <xm:f>$M$26=Sheet2!$B$10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O26:P26</xm:sqref>
        </x14:conditionalFormatting>
        <x14:conditionalFormatting xmlns:xm="http://schemas.microsoft.com/office/excel/2006/main">
          <x14:cfRule type="expression" priority="244" id="{5864DA5C-FEB8-48E6-B938-5812E5FFECDC}">
            <xm:f>$M$27=Sheet2!$B$10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M27:P27</xm:sqref>
        </x14:conditionalFormatting>
        <x14:conditionalFormatting xmlns:xm="http://schemas.microsoft.com/office/excel/2006/main">
          <x14:cfRule type="expression" priority="242" id="{8F75EDED-F14A-48A0-A1B0-64AA81AE51BD}">
            <xm:f>$M$28=Sheet2!$B$10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M28:P28</xm:sqref>
        </x14:conditionalFormatting>
        <x14:conditionalFormatting xmlns:xm="http://schemas.microsoft.com/office/excel/2006/main">
          <x14:cfRule type="expression" priority="241" id="{4F871407-07FA-4EDC-89AC-74AE792E1E57}">
            <xm:f>$M$28=Sheet2!$B$10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239" id="{9551D401-E784-43BB-8D75-CE3F65B6AC65}">
            <xm:f>$D$34=Sheet2!$B$10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237" id="{BC6FE553-79E5-48FD-B551-1A4DBDA2FAE7}">
            <xm:f>$D$35=Sheet2!$B$10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expression" priority="233" id="{E904F2AD-3775-4ADE-B128-E91B0855E490}">
            <xm:f>$D$36=Sheet2!$B$10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expression" priority="231" id="{31D30E23-7047-4F5F-87D0-2FA7604AFBB4}">
            <xm:f>$D$37=Sheet2!$B$10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expression" priority="228" id="{7383DF04-1550-43F9-88B4-8DCE7100E4E3}">
            <xm:f>$D$38=Sheet2!$B$10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226" id="{60B01FEE-04AB-45DD-A216-3294FB4465E4}">
            <xm:f>$D$39=Sheet2!$B$10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223" id="{1BC4FADA-59A2-4799-BA33-57FE04EDF9BB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D41:G41</xm:sqref>
        </x14:conditionalFormatting>
        <x14:conditionalFormatting xmlns:xm="http://schemas.microsoft.com/office/excel/2006/main">
          <x14:cfRule type="expression" priority="221" id="{C2B61EE0-1E9A-484D-BEA7-AC89D0C0B399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220" id="{0844BB0D-5B59-45D7-B05F-DB96FD7D2276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219" id="{A726E234-BD14-471D-A7BF-4AF78FD3CA8F}">
            <xm:f>$M$33=Sheet2!$B$10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M33:P33</xm:sqref>
        </x14:conditionalFormatting>
        <x14:conditionalFormatting xmlns:xm="http://schemas.microsoft.com/office/excel/2006/main">
          <x14:cfRule type="expression" priority="218" id="{0491D450-AABF-4C69-B4A3-35A449964789}">
            <xm:f>$M$33=Sheet2!$B$10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expression" priority="216" id="{FD15CA5B-6839-4C92-8CDA-5CA996386ACB}">
            <xm:f>$M$34=Sheet2!$B$10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Q34</xm:sqref>
        </x14:conditionalFormatting>
        <x14:conditionalFormatting xmlns:xm="http://schemas.microsoft.com/office/excel/2006/main">
          <x14:cfRule type="expression" priority="214" id="{13EA986E-3830-4715-A49B-E5CF025A6030}">
            <xm:f>$M$35=Sheet2!$B$10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expression" priority="212" id="{7F172DE3-D949-4CBF-ACCE-18CA4A3FC06D}">
            <xm:f>$M$36=Sheet2!$B$10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Q36</xm:sqref>
        </x14:conditionalFormatting>
        <x14:conditionalFormatting xmlns:xm="http://schemas.microsoft.com/office/excel/2006/main">
          <x14:cfRule type="expression" priority="210" id="{97BE22CD-71F5-421B-B693-38E1B9CE2D83}">
            <xm:f>$M$37=Sheet2!$B$10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Q37</xm:sqref>
        </x14:conditionalFormatting>
        <x14:conditionalFormatting xmlns:xm="http://schemas.microsoft.com/office/excel/2006/main">
          <x14:cfRule type="expression" priority="208" id="{DBB701AE-931A-476F-8D52-8A8ADCE104BE}">
            <xm:f>$M$38=Sheet2!$B$10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Q38</xm:sqref>
        </x14:conditionalFormatting>
        <x14:conditionalFormatting xmlns:xm="http://schemas.microsoft.com/office/excel/2006/main">
          <x14:cfRule type="expression" priority="206" id="{2D9DD5AF-ABB1-4BFB-ACB0-0A3F071466C0}">
            <xm:f>$M$39=Sheet2!$B$10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Q39</xm:sqref>
        </x14:conditionalFormatting>
        <x14:conditionalFormatting xmlns:xm="http://schemas.microsoft.com/office/excel/2006/main">
          <x14:cfRule type="expression" priority="201" id="{75DA70FD-DD0E-41A8-9951-1C5794B21ABD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200" id="{A7118003-04ED-4451-B13A-8A3D90E90CEE}">
            <xm:f>$M$42=Sheet2!$B$10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Q42</xm:sqref>
        </x14:conditionalFormatting>
        <x14:conditionalFormatting xmlns:xm="http://schemas.microsoft.com/office/excel/2006/main">
          <x14:cfRule type="expression" priority="199" id="{7A318200-A445-417C-9E67-C7ADA9446CF7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M26:N26</xm:sqref>
        </x14:conditionalFormatting>
        <x14:conditionalFormatting xmlns:xm="http://schemas.microsoft.com/office/excel/2006/main">
          <x14:cfRule type="expression" priority="198" id="{9B8D0099-FED7-40EA-9BB0-92AD52B53F2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197" id="{C22573DD-055C-4B75-A173-073ABDD8F2E0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196" id="{01FD8AE6-0D6B-4AA0-A09C-521C2CC83804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195" id="{86906DBA-C32C-40AE-B0B1-9E8708B30A82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194" id="{6720AB9A-C84D-4CC9-B3BC-9E223BAB81A4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expression" priority="193" id="{D3177052-F9F4-432B-BC62-DE94328B96AA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Q41</xm:sqref>
        </x14:conditionalFormatting>
        <x14:conditionalFormatting xmlns:xm="http://schemas.microsoft.com/office/excel/2006/main">
          <x14:cfRule type="expression" priority="182" stopIfTrue="1" id="{94CC63EF-F3A0-448D-8910-50F37B876CA5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D34:G34</xm:sqref>
        </x14:conditionalFormatting>
        <x14:conditionalFormatting xmlns:xm="http://schemas.microsoft.com/office/excel/2006/main">
          <x14:cfRule type="expression" priority="184" id="{561C754A-DFDC-4472-9147-B8157259D175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F34</xm:sqref>
        </x14:conditionalFormatting>
        <x14:conditionalFormatting xmlns:xm="http://schemas.microsoft.com/office/excel/2006/main">
          <x14:cfRule type="expression" priority="166" stopIfTrue="1" id="{69FE306C-C65B-4489-A798-9FA6D65FDA29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M20:P20</xm:sqref>
        </x14:conditionalFormatting>
        <x14:conditionalFormatting xmlns:xm="http://schemas.microsoft.com/office/excel/2006/main">
          <x14:cfRule type="expression" priority="167" stopIfTrue="1" id="{85BF0803-54DE-4237-A896-C07B5411A901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M21:P21</xm:sqref>
        </x14:conditionalFormatting>
        <x14:conditionalFormatting xmlns:xm="http://schemas.microsoft.com/office/excel/2006/main">
          <x14:cfRule type="expression" priority="168" id="{812A0C9B-C260-4320-98C3-F1AB1169EE72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O20</xm:sqref>
        </x14:conditionalFormatting>
        <x14:conditionalFormatting xmlns:xm="http://schemas.microsoft.com/office/excel/2006/main">
          <x14:cfRule type="expression" priority="165" id="{CD6295B8-8F14-43D0-BF78-7446526ECD50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O21</xm:sqref>
        </x14:conditionalFormatting>
        <x14:conditionalFormatting xmlns:xm="http://schemas.microsoft.com/office/excel/2006/main">
          <x14:cfRule type="expression" priority="164" id="{DFF814AA-DB70-4A66-B8AC-1719D053CCEA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M22:P22</xm:sqref>
        </x14:conditionalFormatting>
        <x14:conditionalFormatting xmlns:xm="http://schemas.microsoft.com/office/excel/2006/main">
          <x14:cfRule type="expression" priority="163" id="{B8C8AF9F-18FE-4F66-AAAB-7C9ACF8B122E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O22</xm:sqref>
        </x14:conditionalFormatting>
        <x14:conditionalFormatting xmlns:xm="http://schemas.microsoft.com/office/excel/2006/main">
          <x14:cfRule type="expression" priority="162" id="{83CABB88-18E7-4E0C-AB54-789F3290E432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M23:P23</xm:sqref>
        </x14:conditionalFormatting>
        <x14:conditionalFormatting xmlns:xm="http://schemas.microsoft.com/office/excel/2006/main">
          <x14:cfRule type="expression" priority="161" id="{41D8BDB6-1F91-492C-A08C-148902A3F230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O23</xm:sqref>
        </x14:conditionalFormatting>
        <x14:conditionalFormatting xmlns:xm="http://schemas.microsoft.com/office/excel/2006/main">
          <x14:cfRule type="expression" priority="160" stopIfTrue="1" id="{5B5FCBE0-4135-4037-8869-3EA88A674300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D35:G35</xm:sqref>
        </x14:conditionalFormatting>
        <x14:conditionalFormatting xmlns:xm="http://schemas.microsoft.com/office/excel/2006/main">
          <x14:cfRule type="expression" priority="159" id="{F4CC715E-10EF-49C0-AEBC-0F6B66EEA444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F35</xm:sqref>
        </x14:conditionalFormatting>
        <x14:conditionalFormatting xmlns:xm="http://schemas.microsoft.com/office/excel/2006/main">
          <x14:cfRule type="expression" priority="158" id="{5818E78A-68C3-43AA-B93D-E01F0FE0A8CB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D36:G36</xm:sqref>
        </x14:conditionalFormatting>
        <x14:conditionalFormatting xmlns:xm="http://schemas.microsoft.com/office/excel/2006/main">
          <x14:cfRule type="expression" priority="157" id="{A34AD0B1-742B-4629-8DEA-B983605A7CAE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F36</xm:sqref>
        </x14:conditionalFormatting>
        <x14:conditionalFormatting xmlns:xm="http://schemas.microsoft.com/office/excel/2006/main">
          <x14:cfRule type="expression" priority="156" id="{0A3D5D15-57CA-4A26-84AE-FFAE8CBD855A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D37:G37</xm:sqref>
        </x14:conditionalFormatting>
        <x14:conditionalFormatting xmlns:xm="http://schemas.microsoft.com/office/excel/2006/main">
          <x14:cfRule type="expression" priority="155" id="{FE2DE4A1-03CC-4838-B46B-950ED4B428CC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F37</xm:sqref>
        </x14:conditionalFormatting>
        <x14:conditionalFormatting xmlns:xm="http://schemas.microsoft.com/office/excel/2006/main">
          <x14:cfRule type="expression" priority="154" id="{77AC7E3E-D7AA-4639-AB05-004B3AFC1FEB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D38:G38</xm:sqref>
        </x14:conditionalFormatting>
        <x14:conditionalFormatting xmlns:xm="http://schemas.microsoft.com/office/excel/2006/main">
          <x14:cfRule type="expression" priority="153" id="{CFD2E623-F679-4C18-B3DF-8ADEC541BC60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F38</xm:sqref>
        </x14:conditionalFormatting>
        <x14:conditionalFormatting xmlns:xm="http://schemas.microsoft.com/office/excel/2006/main">
          <x14:cfRule type="expression" priority="152" id="{247381B1-C530-4C5B-9ED1-41671991E808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D39:G39</xm:sqref>
        </x14:conditionalFormatting>
        <x14:conditionalFormatting xmlns:xm="http://schemas.microsoft.com/office/excel/2006/main">
          <x14:cfRule type="expression" priority="151" id="{59D20B9B-8B1A-4A95-AE43-9425BAB5DD07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F39</xm:sqref>
        </x14:conditionalFormatting>
        <x14:conditionalFormatting xmlns:xm="http://schemas.microsoft.com/office/excel/2006/main">
          <x14:cfRule type="expression" priority="150" id="{182B0CC9-FAC0-4DBD-825D-1C8AECCE56A7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D40:G40</xm:sqref>
        </x14:conditionalFormatting>
        <x14:conditionalFormatting xmlns:xm="http://schemas.microsoft.com/office/excel/2006/main">
          <x14:cfRule type="expression" priority="149" id="{8FE476F2-9EBD-4F46-A591-780375FC4EBA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F40</xm:sqref>
        </x14:conditionalFormatting>
        <x14:conditionalFormatting xmlns:xm="http://schemas.microsoft.com/office/excel/2006/main">
          <x14:cfRule type="expression" priority="148" id="{152C40C7-A2D8-4770-96F3-4CF06E51D998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M41:P41</xm:sqref>
        </x14:conditionalFormatting>
        <x14:conditionalFormatting xmlns:xm="http://schemas.microsoft.com/office/excel/2006/main">
          <x14:cfRule type="expression" priority="146" stopIfTrue="1" id="{CDA2339A-ABE3-438B-9961-51A8E0D37E43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M34:P34</xm:sqref>
        </x14:conditionalFormatting>
        <x14:conditionalFormatting xmlns:xm="http://schemas.microsoft.com/office/excel/2006/main">
          <x14:cfRule type="expression" priority="147" id="{B2BBA3D0-05FE-48A3-B8C0-2C6A26CEA004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O34</xm:sqref>
        </x14:conditionalFormatting>
        <x14:conditionalFormatting xmlns:xm="http://schemas.microsoft.com/office/excel/2006/main">
          <x14:cfRule type="expression" priority="145" stopIfTrue="1" id="{1FF1DFDD-1BF1-41DA-ACCB-66B73C357712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M35:P35</xm:sqref>
        </x14:conditionalFormatting>
        <x14:conditionalFormatting xmlns:xm="http://schemas.microsoft.com/office/excel/2006/main">
          <x14:cfRule type="expression" priority="144" id="{7123512D-7597-4C93-B233-CF3C25D9D8C5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O35</xm:sqref>
        </x14:conditionalFormatting>
        <x14:conditionalFormatting xmlns:xm="http://schemas.microsoft.com/office/excel/2006/main">
          <x14:cfRule type="expression" priority="143" id="{398E1567-70A2-439B-95E9-D28D9EDEE83B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M36:P36</xm:sqref>
        </x14:conditionalFormatting>
        <x14:conditionalFormatting xmlns:xm="http://schemas.microsoft.com/office/excel/2006/main">
          <x14:cfRule type="expression" priority="142" id="{97712A08-1221-4108-B552-5FF7D4F64854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O36</xm:sqref>
        </x14:conditionalFormatting>
        <x14:conditionalFormatting xmlns:xm="http://schemas.microsoft.com/office/excel/2006/main">
          <x14:cfRule type="expression" priority="141" id="{A0FE7AE4-6BF9-4803-9B0D-3D713AD4CC32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M37:P37</xm:sqref>
        </x14:conditionalFormatting>
        <x14:conditionalFormatting xmlns:xm="http://schemas.microsoft.com/office/excel/2006/main">
          <x14:cfRule type="expression" priority="140" id="{86957154-5FAD-45B1-802D-90A6B3A18B54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O37</xm:sqref>
        </x14:conditionalFormatting>
        <x14:conditionalFormatting xmlns:xm="http://schemas.microsoft.com/office/excel/2006/main">
          <x14:cfRule type="expression" priority="139" id="{88D74378-9F36-4BE5-ABD0-8CD9EB76DD03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M38:P38</xm:sqref>
        </x14:conditionalFormatting>
        <x14:conditionalFormatting xmlns:xm="http://schemas.microsoft.com/office/excel/2006/main">
          <x14:cfRule type="expression" priority="138" id="{36CAEC6A-962D-4145-AF66-32EEEAA2C058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O38</xm:sqref>
        </x14:conditionalFormatting>
        <x14:conditionalFormatting xmlns:xm="http://schemas.microsoft.com/office/excel/2006/main">
          <x14:cfRule type="expression" priority="137" id="{386EDCA3-ACFA-40A5-9858-435254D91394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M39:P39</xm:sqref>
        </x14:conditionalFormatting>
        <x14:conditionalFormatting xmlns:xm="http://schemas.microsoft.com/office/excel/2006/main">
          <x14:cfRule type="expression" priority="136" id="{F78DC9D9-8D77-4FAE-A5C4-B9A52BBD9C93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O39</xm:sqref>
        </x14:conditionalFormatting>
        <x14:conditionalFormatting xmlns:xm="http://schemas.microsoft.com/office/excel/2006/main">
          <x14:cfRule type="expression" priority="135" id="{647446C2-890E-4389-BA4D-5138E882A016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M40:P40</xm:sqref>
        </x14:conditionalFormatting>
        <x14:conditionalFormatting xmlns:xm="http://schemas.microsoft.com/office/excel/2006/main">
          <x14:cfRule type="expression" priority="134" id="{4C55ECAB-3195-4AAE-8E95-3EEB8C995444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O40</xm:sqref>
        </x14:conditionalFormatting>
        <x14:conditionalFormatting xmlns:xm="http://schemas.microsoft.com/office/excel/2006/main">
          <x14:cfRule type="expression" priority="27" id="{9BEAF848-7F59-4A31-8B9D-1B720C29630F}">
            <xm:f>$D$33=Sheet2!$B$10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D47:G47</xm:sqref>
        </x14:conditionalFormatting>
        <x14:conditionalFormatting xmlns:xm="http://schemas.microsoft.com/office/excel/2006/main">
          <x14:cfRule type="expression" priority="26" id="{FBD57EAB-B2CB-4936-9246-8B4AD63FF094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H47</xm:sqref>
        </x14:conditionalFormatting>
        <x14:conditionalFormatting xmlns:xm="http://schemas.microsoft.com/office/excel/2006/main">
          <x14:cfRule type="expression" priority="25" id="{0C6C07AB-9452-4E39-9F0E-87F7F0C4E3A5}">
            <xm:f>$D$34=Sheet2!$B$10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expression" priority="24" id="{BEE0AC73-D6D9-4551-8521-A26CB0D6A19E}">
            <xm:f>$D$35=Sheet2!$B$10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H49</xm:sqref>
        </x14:conditionalFormatting>
        <x14:conditionalFormatting xmlns:xm="http://schemas.microsoft.com/office/excel/2006/main">
          <x14:cfRule type="expression" priority="23" id="{2BF0719B-654E-4C68-885E-8504B58A1CF4}">
            <xm:f>$D$36=Sheet2!$B$10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H50</xm:sqref>
        </x14:conditionalFormatting>
        <x14:conditionalFormatting xmlns:xm="http://schemas.microsoft.com/office/excel/2006/main">
          <x14:cfRule type="expression" priority="22" id="{DAC56FBC-3FD3-4118-ADB1-262F5613E0C7}">
            <xm:f>$D$37=Sheet2!$B$10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H51</xm:sqref>
        </x14:conditionalFormatting>
        <x14:conditionalFormatting xmlns:xm="http://schemas.microsoft.com/office/excel/2006/main">
          <x14:cfRule type="expression" priority="21" id="{61F3A059-529E-4E4A-B477-81ED67904272}">
            <xm:f>$D$38=Sheet2!$B$10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H52</xm:sqref>
        </x14:conditionalFormatting>
        <x14:conditionalFormatting xmlns:xm="http://schemas.microsoft.com/office/excel/2006/main">
          <x14:cfRule type="expression" priority="20" id="{B3EF25A1-B549-4CDA-B85C-AB6F0A64B8FC}">
            <xm:f>$D$39=Sheet2!$B$10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H53</xm:sqref>
        </x14:conditionalFormatting>
        <x14:conditionalFormatting xmlns:xm="http://schemas.microsoft.com/office/excel/2006/main">
          <x14:cfRule type="expression" priority="19" id="{F94F72A4-EA1F-4B42-8FAC-CA7B5EED9C8B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D55:G55</xm:sqref>
        </x14:conditionalFormatting>
        <x14:conditionalFormatting xmlns:xm="http://schemas.microsoft.com/office/excel/2006/main">
          <x14:cfRule type="expression" priority="18" id="{0793184D-46DE-4048-B718-45A649D58A2C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D56:G56</xm:sqref>
        </x14:conditionalFormatting>
        <x14:conditionalFormatting xmlns:xm="http://schemas.microsoft.com/office/excel/2006/main">
          <x14:cfRule type="expression" priority="17" id="{972FAEA3-F8EA-4FCE-9F2B-2DF2C3757975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H56</xm:sqref>
        </x14:conditionalFormatting>
        <x14:conditionalFormatting xmlns:xm="http://schemas.microsoft.com/office/excel/2006/main">
          <x14:cfRule type="expression" priority="16" id="{CBD0357E-1D5B-4FDE-88A0-A80228098E04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H54</xm:sqref>
        </x14:conditionalFormatting>
        <x14:conditionalFormatting xmlns:xm="http://schemas.microsoft.com/office/excel/2006/main">
          <x14:cfRule type="expression" priority="15" id="{01B11A6B-7BDC-43B5-90EF-B7AE333A4629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H55</xm:sqref>
        </x14:conditionalFormatting>
        <x14:conditionalFormatting xmlns:xm="http://schemas.microsoft.com/office/excel/2006/main">
          <x14:cfRule type="expression" priority="13" stopIfTrue="1" id="{B2C73580-4E3B-48C4-B64A-F2A2AF33369E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D48:G48</xm:sqref>
        </x14:conditionalFormatting>
        <x14:conditionalFormatting xmlns:xm="http://schemas.microsoft.com/office/excel/2006/main">
          <x14:cfRule type="expression" priority="14" id="{8948408A-1B84-4FE7-93E4-30D7E278A603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F48</xm:sqref>
        </x14:conditionalFormatting>
        <x14:conditionalFormatting xmlns:xm="http://schemas.microsoft.com/office/excel/2006/main">
          <x14:cfRule type="expression" priority="12" stopIfTrue="1" id="{C0F4CC8C-A532-42A6-8B58-E830EC216E7F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D49:G49</xm:sqref>
        </x14:conditionalFormatting>
        <x14:conditionalFormatting xmlns:xm="http://schemas.microsoft.com/office/excel/2006/main">
          <x14:cfRule type="expression" priority="11" id="{83E80741-B5A5-4054-B42F-E7CA001588FF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F49</xm:sqref>
        </x14:conditionalFormatting>
        <x14:conditionalFormatting xmlns:xm="http://schemas.microsoft.com/office/excel/2006/main">
          <x14:cfRule type="expression" priority="10" id="{F40077B9-CA7B-40B0-AA30-DFEE6E60D22C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D50:G50</xm:sqref>
        </x14:conditionalFormatting>
        <x14:conditionalFormatting xmlns:xm="http://schemas.microsoft.com/office/excel/2006/main">
          <x14:cfRule type="expression" priority="9" id="{CA358E6C-DD98-4323-B084-9753A4F96CFF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F50</xm:sqref>
        </x14:conditionalFormatting>
        <x14:conditionalFormatting xmlns:xm="http://schemas.microsoft.com/office/excel/2006/main">
          <x14:cfRule type="expression" priority="8" id="{21EE37EA-F969-4216-868E-2A1FC0BCAA99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D51:G51</xm:sqref>
        </x14:conditionalFormatting>
        <x14:conditionalFormatting xmlns:xm="http://schemas.microsoft.com/office/excel/2006/main">
          <x14:cfRule type="expression" priority="7" id="{2DA55903-1039-4F61-AA26-B93A5B0C2895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F51</xm:sqref>
        </x14:conditionalFormatting>
        <x14:conditionalFormatting xmlns:xm="http://schemas.microsoft.com/office/excel/2006/main">
          <x14:cfRule type="expression" priority="6" id="{625A235D-9196-45DD-A1A8-549245CB7984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D52:G52</xm:sqref>
        </x14:conditionalFormatting>
        <x14:conditionalFormatting xmlns:xm="http://schemas.microsoft.com/office/excel/2006/main">
          <x14:cfRule type="expression" priority="5" id="{D82A14EA-66B4-4826-9954-DF846966D9B3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F52</xm:sqref>
        </x14:conditionalFormatting>
        <x14:conditionalFormatting xmlns:xm="http://schemas.microsoft.com/office/excel/2006/main">
          <x14:cfRule type="expression" priority="4" id="{7BC42A2A-2251-4806-8E6E-34CCF69FB87C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D53:G53</xm:sqref>
        </x14:conditionalFormatting>
        <x14:conditionalFormatting xmlns:xm="http://schemas.microsoft.com/office/excel/2006/main">
          <x14:cfRule type="expression" priority="3" id="{191850F1-AC45-4109-807A-654EF4D85891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F53</xm:sqref>
        </x14:conditionalFormatting>
        <x14:conditionalFormatting xmlns:xm="http://schemas.microsoft.com/office/excel/2006/main">
          <x14:cfRule type="expression" priority="2" id="{EF2CC1E8-2C8B-4513-ABE6-9BC61367128A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D54:G54</xm:sqref>
        </x14:conditionalFormatting>
        <x14:conditionalFormatting xmlns:xm="http://schemas.microsoft.com/office/excel/2006/main">
          <x14:cfRule type="expression" priority="1" id="{E40FC627-8293-40CE-904F-896C23E2C4AD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F54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Sheet2!$B$1:$B$10</xm:f>
          </x14:formula1>
          <xm:sqref>E39 D20:D28 E25 M20:M28 D34:D42 N28 E28 M42:N42 M33:N33 E42 N25 N39 M34:M41 E53 D48:D56 E56</xm:sqref>
        </x14:dataValidation>
        <x14:dataValidation type="list" showInputMessage="1" showErrorMessage="1">
          <x14:formula1>
            <xm:f>Sheet2!$B$1:$B$10</xm:f>
          </x14:formula1>
          <xm:sqref>D19:E19 M19:N19 D33:E33 D47:E47</xm:sqref>
        </x14:dataValidation>
        <x14:dataValidation type="list" allowBlank="1" showInputMessage="1" showErrorMessage="1">
          <x14:formula1>
            <xm:f>Sheet2!$A$1:$A$6</xm:f>
          </x14:formula1>
          <xm:sqref>C5:F5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1"/>
  <sheetViews>
    <sheetView rightToLeft="1" workbookViewId="0">
      <selection sqref="A1:A6"/>
    </sheetView>
  </sheetViews>
  <sheetFormatPr defaultRowHeight="15"/>
  <cols>
    <col min="1" max="1" width="15.85546875" customWidth="1"/>
    <col min="8" max="8" width="7.140625" customWidth="1"/>
    <col min="9" max="9" width="12.7109375" customWidth="1"/>
    <col min="10" max="10" width="14.140625" customWidth="1"/>
    <col min="11" max="11" width="14" customWidth="1"/>
    <col min="12" max="12" width="15.5703125" customWidth="1"/>
  </cols>
  <sheetData>
    <row r="1" spans="1:12">
      <c r="A1" t="s">
        <v>63</v>
      </c>
      <c r="B1" s="5"/>
      <c r="C1" s="5"/>
    </row>
    <row r="2" spans="1:12">
      <c r="A2" t="s">
        <v>57</v>
      </c>
      <c r="B2" s="5">
        <v>1</v>
      </c>
      <c r="C2" s="5">
        <v>1</v>
      </c>
    </row>
    <row r="3" spans="1:12">
      <c r="A3" s="5" t="s">
        <v>34</v>
      </c>
      <c r="B3" s="5">
        <v>2</v>
      </c>
      <c r="C3" s="5">
        <v>2</v>
      </c>
      <c r="I3" s="30">
        <f>Sheet1!B19</f>
        <v>44863</v>
      </c>
      <c r="J3" s="30">
        <f>Sheet1!K19</f>
        <v>44870</v>
      </c>
      <c r="K3" s="30">
        <f>Sheet1!B33</f>
        <v>44877</v>
      </c>
      <c r="L3" s="30">
        <f>Sheet1!K33</f>
        <v>44884</v>
      </c>
    </row>
    <row r="4" spans="1:12">
      <c r="A4" s="5" t="s">
        <v>35</v>
      </c>
      <c r="B4" s="5">
        <v>3</v>
      </c>
      <c r="C4" s="5">
        <v>3</v>
      </c>
      <c r="I4" s="30">
        <f>Sheet1!B20</f>
        <v>44864</v>
      </c>
      <c r="J4" s="30">
        <f>Sheet1!K20</f>
        <v>44871</v>
      </c>
      <c r="K4" s="30">
        <f>Sheet1!B34</f>
        <v>44878</v>
      </c>
      <c r="L4" s="30">
        <f>Sheet1!K34</f>
        <v>44885</v>
      </c>
    </row>
    <row r="5" spans="1:12">
      <c r="A5" s="5" t="s">
        <v>36</v>
      </c>
      <c r="B5" s="5">
        <v>4</v>
      </c>
      <c r="C5" s="5">
        <v>4</v>
      </c>
      <c r="I5" s="30">
        <f>Sheet1!B21</f>
        <v>44865</v>
      </c>
      <c r="J5" s="30">
        <f>Sheet1!K21</f>
        <v>44872</v>
      </c>
      <c r="K5" s="30">
        <f>Sheet1!B35</f>
        <v>44879</v>
      </c>
      <c r="L5" s="30">
        <f>Sheet1!K35</f>
        <v>44886</v>
      </c>
    </row>
    <row r="6" spans="1:12">
      <c r="A6" s="5" t="s">
        <v>37</v>
      </c>
      <c r="B6" s="5">
        <v>5</v>
      </c>
      <c r="C6" s="5">
        <v>5</v>
      </c>
      <c r="I6" s="30">
        <f>Sheet1!B22</f>
        <v>44866</v>
      </c>
      <c r="J6" s="30">
        <f>Sheet1!K22</f>
        <v>44873</v>
      </c>
      <c r="K6" s="30">
        <f>Sheet1!B36</f>
        <v>44880</v>
      </c>
      <c r="L6" s="30">
        <f>Sheet1!K36</f>
        <v>44887</v>
      </c>
    </row>
    <row r="7" spans="1:12">
      <c r="A7" s="5"/>
      <c r="B7" s="5">
        <v>6</v>
      </c>
      <c r="C7" s="5">
        <v>6</v>
      </c>
      <c r="I7" s="30">
        <f>Sheet1!B23</f>
        <v>44867</v>
      </c>
      <c r="J7" s="30">
        <f>Sheet1!K23</f>
        <v>44874</v>
      </c>
      <c r="K7" s="30">
        <f>Sheet1!B37</f>
        <v>44881</v>
      </c>
      <c r="L7" s="30">
        <f>Sheet1!K37</f>
        <v>44888</v>
      </c>
    </row>
    <row r="8" spans="1:12">
      <c r="A8" s="5"/>
      <c r="B8" s="5">
        <v>7</v>
      </c>
      <c r="C8" s="5">
        <v>7</v>
      </c>
      <c r="I8" s="30">
        <f>Sheet1!B24</f>
        <v>44868</v>
      </c>
      <c r="J8" s="30">
        <f>Sheet1!K24</f>
        <v>44875</v>
      </c>
      <c r="K8" s="30">
        <f>Sheet1!B38</f>
        <v>44882</v>
      </c>
      <c r="L8" s="30">
        <f>Sheet1!K38</f>
        <v>44889</v>
      </c>
    </row>
    <row r="9" spans="1:12">
      <c r="A9" s="5"/>
      <c r="B9" s="5">
        <v>8</v>
      </c>
      <c r="C9" s="5">
        <v>8</v>
      </c>
      <c r="I9" s="30"/>
    </row>
    <row r="10" spans="1:12">
      <c r="A10" s="5"/>
      <c r="B10" s="5" t="s">
        <v>40</v>
      </c>
      <c r="C10" s="5">
        <v>9</v>
      </c>
    </row>
    <row r="11" spans="1:12">
      <c r="A11" s="5"/>
      <c r="B11" s="5"/>
      <c r="C11" s="5"/>
    </row>
  </sheetData>
  <conditionalFormatting sqref="G17">
    <cfRule type="expression" priority="31">
      <formula>$D$17=$B$10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6E0D1DF-330B-487A-B07E-2B3ADA6F9555}">
            <xm:f>Sheet1!$D$35=$B$10</xm:f>
            <x14:dxf/>
          </x14:cfRule>
          <xm:sqref>H32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409"/>
  <sheetViews>
    <sheetView rightToLeft="1" workbookViewId="0">
      <selection activeCell="B1" sqref="B1"/>
    </sheetView>
  </sheetViews>
  <sheetFormatPr defaultRowHeight="15"/>
  <cols>
    <col min="2" max="2" width="42" customWidth="1"/>
  </cols>
  <sheetData>
    <row r="1" spans="1:1">
      <c r="A1">
        <v>1000</v>
      </c>
    </row>
    <row r="2" spans="1:1">
      <c r="A2">
        <v>2000</v>
      </c>
    </row>
    <row r="3" spans="1:1">
      <c r="A3">
        <v>3000</v>
      </c>
    </row>
    <row r="4" spans="1:1">
      <c r="A4">
        <v>4000</v>
      </c>
    </row>
    <row r="5" spans="1:1">
      <c r="A5">
        <v>5000</v>
      </c>
    </row>
    <row r="6" spans="1:1">
      <c r="A6">
        <v>6000</v>
      </c>
    </row>
    <row r="7" spans="1:1">
      <c r="A7">
        <v>7000</v>
      </c>
    </row>
    <row r="8" spans="1:1">
      <c r="A8">
        <v>8000</v>
      </c>
    </row>
    <row r="9" spans="1:1">
      <c r="A9">
        <v>9000</v>
      </c>
    </row>
    <row r="10" spans="1:1">
      <c r="A10">
        <v>10000</v>
      </c>
    </row>
    <row r="11" spans="1:1">
      <c r="A11">
        <v>11000</v>
      </c>
    </row>
    <row r="12" spans="1:1">
      <c r="A12">
        <v>12000</v>
      </c>
    </row>
    <row r="13" spans="1:1">
      <c r="A13">
        <v>13000</v>
      </c>
    </row>
    <row r="14" spans="1:1">
      <c r="A14">
        <v>14000</v>
      </c>
    </row>
    <row r="15" spans="1:1">
      <c r="A15">
        <v>15000</v>
      </c>
    </row>
    <row r="16" spans="1:1">
      <c r="A16">
        <v>16000</v>
      </c>
    </row>
    <row r="17" spans="1:1">
      <c r="A17">
        <v>17000</v>
      </c>
    </row>
    <row r="18" spans="1:1">
      <c r="A18">
        <v>18000</v>
      </c>
    </row>
    <row r="19" spans="1:1">
      <c r="A19">
        <v>19000</v>
      </c>
    </row>
    <row r="20" spans="1:1">
      <c r="A20">
        <v>20000</v>
      </c>
    </row>
    <row r="21" spans="1:1">
      <c r="A21">
        <v>21000</v>
      </c>
    </row>
    <row r="22" spans="1:1">
      <c r="A22">
        <v>22000</v>
      </c>
    </row>
    <row r="23" spans="1:1">
      <c r="A23">
        <v>23000</v>
      </c>
    </row>
    <row r="24" spans="1:1">
      <c r="A24">
        <v>24000</v>
      </c>
    </row>
    <row r="25" spans="1:1">
      <c r="A25">
        <v>25000</v>
      </c>
    </row>
    <row r="26" spans="1:1">
      <c r="A26">
        <v>26000</v>
      </c>
    </row>
    <row r="27" spans="1:1">
      <c r="A27">
        <v>27000</v>
      </c>
    </row>
    <row r="28" spans="1:1">
      <c r="A28">
        <v>28000</v>
      </c>
    </row>
    <row r="29" spans="1:1">
      <c r="A29">
        <v>29000</v>
      </c>
    </row>
    <row r="30" spans="1:1">
      <c r="A30">
        <v>30000</v>
      </c>
    </row>
    <row r="31" spans="1:1">
      <c r="A31">
        <v>31000</v>
      </c>
    </row>
    <row r="32" spans="1:1">
      <c r="A32">
        <v>32000</v>
      </c>
    </row>
    <row r="33" spans="1:1">
      <c r="A33">
        <v>33000</v>
      </c>
    </row>
    <row r="34" spans="1:1">
      <c r="A34">
        <v>34000</v>
      </c>
    </row>
    <row r="35" spans="1:1">
      <c r="A35">
        <v>35000</v>
      </c>
    </row>
    <row r="36" spans="1:1">
      <c r="A36">
        <v>36000</v>
      </c>
    </row>
    <row r="37" spans="1:1">
      <c r="A37">
        <v>37000</v>
      </c>
    </row>
    <row r="38" spans="1:1">
      <c r="A38">
        <v>38000</v>
      </c>
    </row>
    <row r="39" spans="1:1">
      <c r="A39">
        <v>39000</v>
      </c>
    </row>
    <row r="40" spans="1:1">
      <c r="A40">
        <v>40000</v>
      </c>
    </row>
    <row r="41" spans="1:1">
      <c r="A41">
        <v>41000</v>
      </c>
    </row>
    <row r="42" spans="1:1">
      <c r="A42">
        <v>42000</v>
      </c>
    </row>
    <row r="43" spans="1:1">
      <c r="A43">
        <v>43000</v>
      </c>
    </row>
    <row r="44" spans="1:1">
      <c r="A44">
        <v>44000</v>
      </c>
    </row>
    <row r="45" spans="1:1">
      <c r="A45">
        <v>45000</v>
      </c>
    </row>
    <row r="46" spans="1:1">
      <c r="A46">
        <v>46000</v>
      </c>
    </row>
    <row r="47" spans="1:1">
      <c r="A47">
        <v>47000</v>
      </c>
    </row>
    <row r="48" spans="1:1">
      <c r="A48">
        <v>48000</v>
      </c>
    </row>
    <row r="49" spans="1:1">
      <c r="A49">
        <v>49000</v>
      </c>
    </row>
    <row r="50" spans="1:1">
      <c r="A50">
        <v>50000</v>
      </c>
    </row>
    <row r="51" spans="1:1">
      <c r="A51">
        <v>51000</v>
      </c>
    </row>
    <row r="52" spans="1:1">
      <c r="A52">
        <v>52000</v>
      </c>
    </row>
    <row r="53" spans="1:1">
      <c r="A53">
        <v>53000</v>
      </c>
    </row>
    <row r="54" spans="1:1">
      <c r="A54">
        <v>54000</v>
      </c>
    </row>
    <row r="55" spans="1:1">
      <c r="A55">
        <v>55000</v>
      </c>
    </row>
    <row r="56" spans="1:1">
      <c r="A56">
        <v>56000</v>
      </c>
    </row>
    <row r="57" spans="1:1">
      <c r="A57">
        <v>57000</v>
      </c>
    </row>
    <row r="58" spans="1:1">
      <c r="A58">
        <v>58000</v>
      </c>
    </row>
    <row r="59" spans="1:1">
      <c r="A59">
        <v>59000</v>
      </c>
    </row>
    <row r="60" spans="1:1">
      <c r="A60">
        <v>60000</v>
      </c>
    </row>
    <row r="61" spans="1:1">
      <c r="A61">
        <v>61000</v>
      </c>
    </row>
    <row r="62" spans="1:1">
      <c r="A62">
        <v>62000</v>
      </c>
    </row>
    <row r="63" spans="1:1">
      <c r="A63">
        <v>63000</v>
      </c>
    </row>
    <row r="64" spans="1:1">
      <c r="A64">
        <v>64000</v>
      </c>
    </row>
    <row r="65" spans="1:1">
      <c r="A65">
        <v>65000</v>
      </c>
    </row>
    <row r="66" spans="1:1">
      <c r="A66">
        <v>66000</v>
      </c>
    </row>
    <row r="67" spans="1:1">
      <c r="A67">
        <v>67000</v>
      </c>
    </row>
    <row r="68" spans="1:1">
      <c r="A68">
        <v>68000</v>
      </c>
    </row>
    <row r="69" spans="1:1">
      <c r="A69">
        <v>69000</v>
      </c>
    </row>
    <row r="70" spans="1:1">
      <c r="A70">
        <v>70000</v>
      </c>
    </row>
    <row r="71" spans="1:1">
      <c r="A71">
        <v>71000</v>
      </c>
    </row>
    <row r="72" spans="1:1">
      <c r="A72">
        <v>72000</v>
      </c>
    </row>
    <row r="73" spans="1:1">
      <c r="A73">
        <v>73000</v>
      </c>
    </row>
    <row r="74" spans="1:1">
      <c r="A74">
        <v>74000</v>
      </c>
    </row>
    <row r="75" spans="1:1">
      <c r="A75">
        <v>75000</v>
      </c>
    </row>
    <row r="76" spans="1:1">
      <c r="A76">
        <v>76000</v>
      </c>
    </row>
    <row r="77" spans="1:1">
      <c r="A77">
        <v>77000</v>
      </c>
    </row>
    <row r="78" spans="1:1">
      <c r="A78">
        <v>78000</v>
      </c>
    </row>
    <row r="79" spans="1:1">
      <c r="A79">
        <v>79000</v>
      </c>
    </row>
    <row r="80" spans="1:1">
      <c r="A80">
        <v>80000</v>
      </c>
    </row>
    <row r="81" spans="1:1">
      <c r="A81">
        <v>81000</v>
      </c>
    </row>
    <row r="82" spans="1:1">
      <c r="A82">
        <v>82000</v>
      </c>
    </row>
    <row r="83" spans="1:1">
      <c r="A83">
        <v>83000</v>
      </c>
    </row>
    <row r="84" spans="1:1">
      <c r="A84">
        <v>84000</v>
      </c>
    </row>
    <row r="85" spans="1:1">
      <c r="A85">
        <v>85000</v>
      </c>
    </row>
    <row r="86" spans="1:1">
      <c r="A86">
        <v>86000</v>
      </c>
    </row>
    <row r="87" spans="1:1">
      <c r="A87">
        <v>87000</v>
      </c>
    </row>
    <row r="88" spans="1:1">
      <c r="A88">
        <v>88000</v>
      </c>
    </row>
    <row r="89" spans="1:1">
      <c r="A89">
        <v>89000</v>
      </c>
    </row>
    <row r="90" spans="1:1">
      <c r="A90">
        <v>90000</v>
      </c>
    </row>
    <row r="91" spans="1:1">
      <c r="A91">
        <v>91000</v>
      </c>
    </row>
    <row r="92" spans="1:1">
      <c r="A92">
        <v>92000</v>
      </c>
    </row>
    <row r="93" spans="1:1">
      <c r="A93">
        <v>93000</v>
      </c>
    </row>
    <row r="94" spans="1:1">
      <c r="A94">
        <v>94000</v>
      </c>
    </row>
    <row r="95" spans="1:1">
      <c r="A95">
        <v>95000</v>
      </c>
    </row>
    <row r="96" spans="1:1">
      <c r="A96">
        <v>96000</v>
      </c>
    </row>
    <row r="97" spans="1:1">
      <c r="A97">
        <v>97000</v>
      </c>
    </row>
    <row r="98" spans="1:1">
      <c r="A98">
        <v>98000</v>
      </c>
    </row>
    <row r="99" spans="1:1">
      <c r="A99">
        <v>99000</v>
      </c>
    </row>
    <row r="100" spans="1:1">
      <c r="A100">
        <v>100000</v>
      </c>
    </row>
    <row r="101" spans="1:1">
      <c r="A101">
        <v>101000</v>
      </c>
    </row>
    <row r="102" spans="1:1">
      <c r="A102">
        <v>102000</v>
      </c>
    </row>
    <row r="103" spans="1:1">
      <c r="A103">
        <v>103000</v>
      </c>
    </row>
    <row r="104" spans="1:1">
      <c r="A104">
        <v>104000</v>
      </c>
    </row>
    <row r="105" spans="1:1">
      <c r="A105">
        <v>105000</v>
      </c>
    </row>
    <row r="106" spans="1:1">
      <c r="A106">
        <v>106000</v>
      </c>
    </row>
    <row r="107" spans="1:1">
      <c r="A107">
        <v>107000</v>
      </c>
    </row>
    <row r="108" spans="1:1">
      <c r="A108">
        <v>108000</v>
      </c>
    </row>
    <row r="109" spans="1:1">
      <c r="A109">
        <v>109000</v>
      </c>
    </row>
    <row r="110" spans="1:1">
      <c r="A110">
        <v>110000</v>
      </c>
    </row>
    <row r="111" spans="1:1">
      <c r="A111">
        <v>111000</v>
      </c>
    </row>
    <row r="112" spans="1:1">
      <c r="A112">
        <v>112000</v>
      </c>
    </row>
    <row r="113" spans="1:1">
      <c r="A113">
        <v>113000</v>
      </c>
    </row>
    <row r="114" spans="1:1">
      <c r="A114">
        <v>114000</v>
      </c>
    </row>
    <row r="115" spans="1:1">
      <c r="A115">
        <v>115000</v>
      </c>
    </row>
    <row r="116" spans="1:1">
      <c r="A116">
        <v>116000</v>
      </c>
    </row>
    <row r="117" spans="1:1">
      <c r="A117">
        <v>117000</v>
      </c>
    </row>
    <row r="118" spans="1:1">
      <c r="A118">
        <v>118000</v>
      </c>
    </row>
    <row r="119" spans="1:1">
      <c r="A119">
        <v>119000</v>
      </c>
    </row>
    <row r="120" spans="1:1">
      <c r="A120">
        <v>120000</v>
      </c>
    </row>
    <row r="121" spans="1:1">
      <c r="A121">
        <v>121000</v>
      </c>
    </row>
    <row r="122" spans="1:1">
      <c r="A122">
        <v>122000</v>
      </c>
    </row>
    <row r="123" spans="1:1">
      <c r="A123">
        <v>123000</v>
      </c>
    </row>
    <row r="124" spans="1:1">
      <c r="A124">
        <v>124000</v>
      </c>
    </row>
    <row r="125" spans="1:1">
      <c r="A125">
        <v>125000</v>
      </c>
    </row>
    <row r="126" spans="1:1">
      <c r="A126">
        <v>126000</v>
      </c>
    </row>
    <row r="127" spans="1:1">
      <c r="A127">
        <v>127000</v>
      </c>
    </row>
    <row r="128" spans="1:1">
      <c r="A128">
        <v>128000</v>
      </c>
    </row>
    <row r="129" spans="1:1">
      <c r="A129">
        <v>129000</v>
      </c>
    </row>
    <row r="130" spans="1:1">
      <c r="A130">
        <v>130000</v>
      </c>
    </row>
    <row r="131" spans="1:1">
      <c r="A131">
        <v>131000</v>
      </c>
    </row>
    <row r="132" spans="1:1">
      <c r="A132">
        <v>132000</v>
      </c>
    </row>
    <row r="133" spans="1:1">
      <c r="A133">
        <v>133000</v>
      </c>
    </row>
    <row r="134" spans="1:1">
      <c r="A134">
        <v>134000</v>
      </c>
    </row>
    <row r="135" spans="1:1">
      <c r="A135">
        <v>135000</v>
      </c>
    </row>
    <row r="136" spans="1:1">
      <c r="A136">
        <v>136000</v>
      </c>
    </row>
    <row r="137" spans="1:1">
      <c r="A137">
        <v>137000</v>
      </c>
    </row>
    <row r="138" spans="1:1">
      <c r="A138">
        <v>138000</v>
      </c>
    </row>
    <row r="139" spans="1:1">
      <c r="A139">
        <v>139000</v>
      </c>
    </row>
    <row r="140" spans="1:1">
      <c r="A140">
        <v>140000</v>
      </c>
    </row>
    <row r="141" spans="1:1">
      <c r="A141">
        <v>141000</v>
      </c>
    </row>
    <row r="142" spans="1:1">
      <c r="A142">
        <v>142000</v>
      </c>
    </row>
    <row r="143" spans="1:1">
      <c r="A143">
        <v>143000</v>
      </c>
    </row>
    <row r="144" spans="1:1">
      <c r="A144">
        <v>144000</v>
      </c>
    </row>
    <row r="145" spans="1:1">
      <c r="A145">
        <v>145000</v>
      </c>
    </row>
    <row r="146" spans="1:1">
      <c r="A146">
        <v>146000</v>
      </c>
    </row>
    <row r="147" spans="1:1">
      <c r="A147">
        <v>147000</v>
      </c>
    </row>
    <row r="148" spans="1:1">
      <c r="A148">
        <v>148000</v>
      </c>
    </row>
    <row r="149" spans="1:1">
      <c r="A149">
        <v>149000</v>
      </c>
    </row>
    <row r="150" spans="1:1">
      <c r="A150">
        <v>150000</v>
      </c>
    </row>
    <row r="151" spans="1:1">
      <c r="A151">
        <v>151000</v>
      </c>
    </row>
    <row r="152" spans="1:1">
      <c r="A152">
        <v>152000</v>
      </c>
    </row>
    <row r="153" spans="1:1">
      <c r="A153">
        <v>153000</v>
      </c>
    </row>
    <row r="154" spans="1:1">
      <c r="A154">
        <v>154000</v>
      </c>
    </row>
    <row r="155" spans="1:1">
      <c r="A155">
        <v>155000</v>
      </c>
    </row>
    <row r="156" spans="1:1">
      <c r="A156">
        <v>156000</v>
      </c>
    </row>
    <row r="157" spans="1:1">
      <c r="A157">
        <v>157000</v>
      </c>
    </row>
    <row r="158" spans="1:1">
      <c r="A158">
        <v>158000</v>
      </c>
    </row>
    <row r="159" spans="1:1">
      <c r="A159">
        <v>159000</v>
      </c>
    </row>
    <row r="160" spans="1:1">
      <c r="A160">
        <v>160000</v>
      </c>
    </row>
    <row r="161" spans="1:1">
      <c r="A161">
        <v>161000</v>
      </c>
    </row>
    <row r="162" spans="1:1">
      <c r="A162">
        <v>162000</v>
      </c>
    </row>
    <row r="163" spans="1:1">
      <c r="A163">
        <v>163000</v>
      </c>
    </row>
    <row r="164" spans="1:1">
      <c r="A164">
        <v>164000</v>
      </c>
    </row>
    <row r="165" spans="1:1">
      <c r="A165">
        <v>165000</v>
      </c>
    </row>
    <row r="166" spans="1:1">
      <c r="A166">
        <v>166000</v>
      </c>
    </row>
    <row r="167" spans="1:1">
      <c r="A167">
        <v>167000</v>
      </c>
    </row>
    <row r="168" spans="1:1">
      <c r="A168">
        <v>168000</v>
      </c>
    </row>
    <row r="169" spans="1:1">
      <c r="A169">
        <v>169000</v>
      </c>
    </row>
    <row r="170" spans="1:1">
      <c r="A170">
        <v>170000</v>
      </c>
    </row>
    <row r="171" spans="1:1">
      <c r="A171">
        <v>171000</v>
      </c>
    </row>
    <row r="172" spans="1:1">
      <c r="A172">
        <v>172000</v>
      </c>
    </row>
    <row r="173" spans="1:1">
      <c r="A173">
        <v>173000</v>
      </c>
    </row>
    <row r="174" spans="1:1">
      <c r="A174">
        <v>174000</v>
      </c>
    </row>
    <row r="175" spans="1:1">
      <c r="A175">
        <v>175000</v>
      </c>
    </row>
    <row r="176" spans="1:1">
      <c r="A176">
        <v>176000</v>
      </c>
    </row>
    <row r="177" spans="1:1">
      <c r="A177">
        <v>177000</v>
      </c>
    </row>
    <row r="178" spans="1:1">
      <c r="A178">
        <v>178000</v>
      </c>
    </row>
    <row r="179" spans="1:1">
      <c r="A179">
        <v>179000</v>
      </c>
    </row>
    <row r="180" spans="1:1">
      <c r="A180">
        <v>180000</v>
      </c>
    </row>
    <row r="181" spans="1:1">
      <c r="A181">
        <v>181000</v>
      </c>
    </row>
    <row r="182" spans="1:1">
      <c r="A182">
        <v>182000</v>
      </c>
    </row>
    <row r="183" spans="1:1">
      <c r="A183">
        <v>183000</v>
      </c>
    </row>
    <row r="184" spans="1:1">
      <c r="A184">
        <v>184000</v>
      </c>
    </row>
    <row r="185" spans="1:1">
      <c r="A185">
        <v>185000</v>
      </c>
    </row>
    <row r="186" spans="1:1">
      <c r="A186">
        <v>186000</v>
      </c>
    </row>
    <row r="187" spans="1:1">
      <c r="A187">
        <v>187000</v>
      </c>
    </row>
    <row r="188" spans="1:1">
      <c r="A188">
        <v>188000</v>
      </c>
    </row>
    <row r="189" spans="1:1">
      <c r="A189">
        <v>189000</v>
      </c>
    </row>
    <row r="190" spans="1:1">
      <c r="A190">
        <v>190000</v>
      </c>
    </row>
    <row r="191" spans="1:1">
      <c r="A191">
        <v>191000</v>
      </c>
    </row>
    <row r="192" spans="1:1">
      <c r="A192">
        <v>192000</v>
      </c>
    </row>
    <row r="193" spans="1:1">
      <c r="A193">
        <v>193000</v>
      </c>
    </row>
    <row r="194" spans="1:1">
      <c r="A194">
        <v>194000</v>
      </c>
    </row>
    <row r="195" spans="1:1">
      <c r="A195">
        <v>195000</v>
      </c>
    </row>
    <row r="196" spans="1:1">
      <c r="A196">
        <v>196000</v>
      </c>
    </row>
    <row r="197" spans="1:1">
      <c r="A197">
        <v>197000</v>
      </c>
    </row>
    <row r="198" spans="1:1">
      <c r="A198">
        <v>198000</v>
      </c>
    </row>
    <row r="199" spans="1:1">
      <c r="A199">
        <v>199000</v>
      </c>
    </row>
    <row r="200" spans="1:1">
      <c r="A200">
        <v>200000</v>
      </c>
    </row>
    <row r="201" spans="1:1">
      <c r="A201">
        <v>201000</v>
      </c>
    </row>
    <row r="202" spans="1:1">
      <c r="A202">
        <v>202000</v>
      </c>
    </row>
    <row r="203" spans="1:1">
      <c r="A203">
        <v>203000</v>
      </c>
    </row>
    <row r="204" spans="1:1">
      <c r="A204">
        <v>204000</v>
      </c>
    </row>
    <row r="205" spans="1:1">
      <c r="A205">
        <v>205000</v>
      </c>
    </row>
    <row r="206" spans="1:1">
      <c r="A206">
        <v>206000</v>
      </c>
    </row>
    <row r="207" spans="1:1">
      <c r="A207">
        <v>207000</v>
      </c>
    </row>
    <row r="208" spans="1:1">
      <c r="A208">
        <v>208000</v>
      </c>
    </row>
    <row r="209" spans="1:1">
      <c r="A209">
        <v>209000</v>
      </c>
    </row>
    <row r="210" spans="1:1">
      <c r="A210">
        <v>210000</v>
      </c>
    </row>
    <row r="211" spans="1:1">
      <c r="A211">
        <v>211000</v>
      </c>
    </row>
    <row r="212" spans="1:1">
      <c r="A212">
        <v>212000</v>
      </c>
    </row>
    <row r="213" spans="1:1">
      <c r="A213">
        <v>213000</v>
      </c>
    </row>
    <row r="214" spans="1:1">
      <c r="A214">
        <v>214000</v>
      </c>
    </row>
    <row r="215" spans="1:1">
      <c r="A215">
        <v>215000</v>
      </c>
    </row>
    <row r="216" spans="1:1">
      <c r="A216">
        <v>216000</v>
      </c>
    </row>
    <row r="217" spans="1:1">
      <c r="A217">
        <v>217000</v>
      </c>
    </row>
    <row r="218" spans="1:1">
      <c r="A218">
        <v>218000</v>
      </c>
    </row>
    <row r="219" spans="1:1">
      <c r="A219">
        <v>219000</v>
      </c>
    </row>
    <row r="220" spans="1:1">
      <c r="A220">
        <v>220000</v>
      </c>
    </row>
    <row r="221" spans="1:1">
      <c r="A221">
        <v>221000</v>
      </c>
    </row>
    <row r="222" spans="1:1">
      <c r="A222">
        <v>222000</v>
      </c>
    </row>
    <row r="223" spans="1:1">
      <c r="A223">
        <v>223000</v>
      </c>
    </row>
    <row r="224" spans="1:1">
      <c r="A224">
        <v>224000</v>
      </c>
    </row>
    <row r="225" spans="1:1">
      <c r="A225">
        <v>225000</v>
      </c>
    </row>
    <row r="226" spans="1:1">
      <c r="A226">
        <v>226000</v>
      </c>
    </row>
    <row r="227" spans="1:1">
      <c r="A227">
        <v>227000</v>
      </c>
    </row>
    <row r="228" spans="1:1">
      <c r="A228">
        <v>228000</v>
      </c>
    </row>
    <row r="229" spans="1:1">
      <c r="A229">
        <v>229000</v>
      </c>
    </row>
    <row r="230" spans="1:1">
      <c r="A230">
        <v>230000</v>
      </c>
    </row>
    <row r="231" spans="1:1">
      <c r="A231">
        <v>231000</v>
      </c>
    </row>
    <row r="232" spans="1:1">
      <c r="A232">
        <v>232000</v>
      </c>
    </row>
    <row r="233" spans="1:1">
      <c r="A233">
        <v>233000</v>
      </c>
    </row>
    <row r="234" spans="1:1">
      <c r="A234">
        <v>234000</v>
      </c>
    </row>
    <row r="235" spans="1:1">
      <c r="A235">
        <v>235000</v>
      </c>
    </row>
    <row r="236" spans="1:1">
      <c r="A236">
        <v>236000</v>
      </c>
    </row>
    <row r="237" spans="1:1">
      <c r="A237">
        <v>237000</v>
      </c>
    </row>
    <row r="238" spans="1:1">
      <c r="A238">
        <v>238000</v>
      </c>
    </row>
    <row r="239" spans="1:1">
      <c r="A239">
        <v>239000</v>
      </c>
    </row>
    <row r="240" spans="1:1">
      <c r="A240">
        <v>240000</v>
      </c>
    </row>
    <row r="241" spans="1:1">
      <c r="A241">
        <v>241000</v>
      </c>
    </row>
    <row r="242" spans="1:1">
      <c r="A242">
        <v>242000</v>
      </c>
    </row>
    <row r="243" spans="1:1">
      <c r="A243">
        <v>243000</v>
      </c>
    </row>
    <row r="244" spans="1:1">
      <c r="A244">
        <v>244000</v>
      </c>
    </row>
    <row r="245" spans="1:1">
      <c r="A245">
        <v>245000</v>
      </c>
    </row>
    <row r="246" spans="1:1">
      <c r="A246">
        <v>246000</v>
      </c>
    </row>
    <row r="247" spans="1:1">
      <c r="A247">
        <v>247000</v>
      </c>
    </row>
    <row r="248" spans="1:1">
      <c r="A248">
        <v>248000</v>
      </c>
    </row>
    <row r="249" spans="1:1">
      <c r="A249">
        <v>249000</v>
      </c>
    </row>
    <row r="250" spans="1:1">
      <c r="A250">
        <v>250000</v>
      </c>
    </row>
    <row r="251" spans="1:1">
      <c r="A251">
        <v>251000</v>
      </c>
    </row>
    <row r="252" spans="1:1">
      <c r="A252">
        <v>252000</v>
      </c>
    </row>
    <row r="253" spans="1:1">
      <c r="A253">
        <v>253000</v>
      </c>
    </row>
    <row r="254" spans="1:1">
      <c r="A254">
        <v>254000</v>
      </c>
    </row>
    <row r="255" spans="1:1">
      <c r="A255">
        <v>255000</v>
      </c>
    </row>
    <row r="256" spans="1:1">
      <c r="A256">
        <v>256000</v>
      </c>
    </row>
    <row r="257" spans="1:1">
      <c r="A257">
        <v>257000</v>
      </c>
    </row>
    <row r="258" spans="1:1">
      <c r="A258">
        <v>258000</v>
      </c>
    </row>
    <row r="259" spans="1:1">
      <c r="A259">
        <v>259000</v>
      </c>
    </row>
    <row r="260" spans="1:1">
      <c r="A260">
        <v>260000</v>
      </c>
    </row>
    <row r="261" spans="1:1">
      <c r="A261">
        <v>261000</v>
      </c>
    </row>
    <row r="262" spans="1:1">
      <c r="A262">
        <v>262000</v>
      </c>
    </row>
    <row r="263" spans="1:1">
      <c r="A263">
        <v>263000</v>
      </c>
    </row>
    <row r="264" spans="1:1">
      <c r="A264">
        <v>264000</v>
      </c>
    </row>
    <row r="265" spans="1:1">
      <c r="A265">
        <v>265000</v>
      </c>
    </row>
    <row r="266" spans="1:1">
      <c r="A266">
        <v>266000</v>
      </c>
    </row>
    <row r="267" spans="1:1">
      <c r="A267">
        <v>267000</v>
      </c>
    </row>
    <row r="268" spans="1:1">
      <c r="A268">
        <v>268000</v>
      </c>
    </row>
    <row r="269" spans="1:1">
      <c r="A269">
        <v>269000</v>
      </c>
    </row>
    <row r="270" spans="1:1">
      <c r="A270">
        <v>270000</v>
      </c>
    </row>
    <row r="271" spans="1:1">
      <c r="A271">
        <v>271000</v>
      </c>
    </row>
    <row r="272" spans="1:1">
      <c r="A272">
        <v>272000</v>
      </c>
    </row>
    <row r="273" spans="1:1">
      <c r="A273">
        <v>273000</v>
      </c>
    </row>
    <row r="274" spans="1:1">
      <c r="A274">
        <v>274000</v>
      </c>
    </row>
    <row r="275" spans="1:1">
      <c r="A275">
        <v>275000</v>
      </c>
    </row>
    <row r="276" spans="1:1">
      <c r="A276">
        <v>276000</v>
      </c>
    </row>
    <row r="277" spans="1:1">
      <c r="A277">
        <v>277000</v>
      </c>
    </row>
    <row r="278" spans="1:1">
      <c r="A278">
        <v>278000</v>
      </c>
    </row>
    <row r="279" spans="1:1">
      <c r="A279">
        <v>279000</v>
      </c>
    </row>
    <row r="280" spans="1:1">
      <c r="A280">
        <v>280000</v>
      </c>
    </row>
    <row r="281" spans="1:1">
      <c r="A281">
        <v>281000</v>
      </c>
    </row>
    <row r="282" spans="1:1">
      <c r="A282">
        <v>282000</v>
      </c>
    </row>
    <row r="283" spans="1:1">
      <c r="A283">
        <v>283000</v>
      </c>
    </row>
    <row r="284" spans="1:1">
      <c r="A284">
        <v>284000</v>
      </c>
    </row>
    <row r="285" spans="1:1">
      <c r="A285">
        <v>285000</v>
      </c>
    </row>
    <row r="286" spans="1:1">
      <c r="A286">
        <v>286000</v>
      </c>
    </row>
    <row r="287" spans="1:1">
      <c r="A287">
        <v>287000</v>
      </c>
    </row>
    <row r="288" spans="1:1">
      <c r="A288">
        <v>288000</v>
      </c>
    </row>
    <row r="289" spans="1:1">
      <c r="A289">
        <v>289000</v>
      </c>
    </row>
    <row r="290" spans="1:1">
      <c r="A290">
        <v>290000</v>
      </c>
    </row>
    <row r="291" spans="1:1">
      <c r="A291">
        <v>291000</v>
      </c>
    </row>
    <row r="292" spans="1:1">
      <c r="A292">
        <v>292000</v>
      </c>
    </row>
    <row r="293" spans="1:1">
      <c r="A293">
        <v>293000</v>
      </c>
    </row>
    <row r="294" spans="1:1">
      <c r="A294">
        <v>294000</v>
      </c>
    </row>
    <row r="295" spans="1:1">
      <c r="A295">
        <v>295000</v>
      </c>
    </row>
    <row r="296" spans="1:1">
      <c r="A296">
        <v>296000</v>
      </c>
    </row>
    <row r="297" spans="1:1">
      <c r="A297">
        <v>297000</v>
      </c>
    </row>
    <row r="298" spans="1:1">
      <c r="A298">
        <v>298000</v>
      </c>
    </row>
    <row r="299" spans="1:1">
      <c r="A299">
        <v>299000</v>
      </c>
    </row>
    <row r="300" spans="1:1">
      <c r="A300">
        <v>300000</v>
      </c>
    </row>
    <row r="301" spans="1:1">
      <c r="A301">
        <v>301000</v>
      </c>
    </row>
    <row r="302" spans="1:1">
      <c r="A302">
        <v>302000</v>
      </c>
    </row>
    <row r="303" spans="1:1">
      <c r="A303">
        <v>303000</v>
      </c>
    </row>
    <row r="304" spans="1:1">
      <c r="A304">
        <v>304000</v>
      </c>
    </row>
    <row r="305" spans="1:1">
      <c r="A305">
        <v>305000</v>
      </c>
    </row>
    <row r="306" spans="1:1">
      <c r="A306">
        <v>306000</v>
      </c>
    </row>
    <row r="307" spans="1:1">
      <c r="A307">
        <v>307000</v>
      </c>
    </row>
    <row r="308" spans="1:1">
      <c r="A308">
        <v>308000</v>
      </c>
    </row>
    <row r="309" spans="1:1">
      <c r="A309">
        <v>309000</v>
      </c>
    </row>
    <row r="310" spans="1:1">
      <c r="A310">
        <v>310000</v>
      </c>
    </row>
    <row r="311" spans="1:1">
      <c r="A311">
        <v>311000</v>
      </c>
    </row>
    <row r="312" spans="1:1">
      <c r="A312">
        <v>312000</v>
      </c>
    </row>
    <row r="313" spans="1:1">
      <c r="A313">
        <v>313000</v>
      </c>
    </row>
    <row r="314" spans="1:1">
      <c r="A314">
        <v>314000</v>
      </c>
    </row>
    <row r="315" spans="1:1">
      <c r="A315">
        <v>315000</v>
      </c>
    </row>
    <row r="316" spans="1:1">
      <c r="A316">
        <v>316000</v>
      </c>
    </row>
    <row r="317" spans="1:1">
      <c r="A317">
        <v>317000</v>
      </c>
    </row>
    <row r="318" spans="1:1">
      <c r="A318">
        <v>318000</v>
      </c>
    </row>
    <row r="319" spans="1:1">
      <c r="A319">
        <v>319000</v>
      </c>
    </row>
    <row r="320" spans="1:1">
      <c r="A320">
        <v>320000</v>
      </c>
    </row>
    <row r="321" spans="1:1">
      <c r="A321">
        <v>321000</v>
      </c>
    </row>
    <row r="322" spans="1:1">
      <c r="A322">
        <v>322000</v>
      </c>
    </row>
    <row r="323" spans="1:1">
      <c r="A323">
        <v>323000</v>
      </c>
    </row>
    <row r="324" spans="1:1">
      <c r="A324">
        <v>324000</v>
      </c>
    </row>
    <row r="325" spans="1:1">
      <c r="A325">
        <v>325000</v>
      </c>
    </row>
    <row r="326" spans="1:1">
      <c r="A326">
        <v>326000</v>
      </c>
    </row>
    <row r="327" spans="1:1">
      <c r="A327">
        <v>327000</v>
      </c>
    </row>
    <row r="328" spans="1:1">
      <c r="A328">
        <v>328000</v>
      </c>
    </row>
    <row r="329" spans="1:1">
      <c r="A329">
        <v>329000</v>
      </c>
    </row>
    <row r="330" spans="1:1">
      <c r="A330">
        <v>330000</v>
      </c>
    </row>
    <row r="331" spans="1:1">
      <c r="A331">
        <v>331000</v>
      </c>
    </row>
    <row r="332" spans="1:1">
      <c r="A332">
        <v>332000</v>
      </c>
    </row>
    <row r="333" spans="1:1">
      <c r="A333">
        <v>333000</v>
      </c>
    </row>
    <row r="334" spans="1:1">
      <c r="A334">
        <v>334000</v>
      </c>
    </row>
    <row r="335" spans="1:1">
      <c r="A335">
        <v>335000</v>
      </c>
    </row>
    <row r="336" spans="1:1">
      <c r="A336">
        <v>336000</v>
      </c>
    </row>
    <row r="337" spans="1:1">
      <c r="A337">
        <v>337000</v>
      </c>
    </row>
    <row r="338" spans="1:1">
      <c r="A338">
        <v>338000</v>
      </c>
    </row>
    <row r="339" spans="1:1">
      <c r="A339">
        <v>339000</v>
      </c>
    </row>
    <row r="340" spans="1:1">
      <c r="A340">
        <v>340000</v>
      </c>
    </row>
    <row r="341" spans="1:1">
      <c r="A341">
        <v>341000</v>
      </c>
    </row>
    <row r="342" spans="1:1">
      <c r="A342">
        <v>342000</v>
      </c>
    </row>
    <row r="343" spans="1:1">
      <c r="A343">
        <v>343000</v>
      </c>
    </row>
    <row r="344" spans="1:1">
      <c r="A344">
        <v>344000</v>
      </c>
    </row>
    <row r="345" spans="1:1">
      <c r="A345">
        <v>345000</v>
      </c>
    </row>
    <row r="346" spans="1:1">
      <c r="A346">
        <v>346000</v>
      </c>
    </row>
    <row r="347" spans="1:1">
      <c r="A347">
        <v>347000</v>
      </c>
    </row>
    <row r="348" spans="1:1">
      <c r="A348">
        <v>348000</v>
      </c>
    </row>
    <row r="349" spans="1:1">
      <c r="A349">
        <v>349000</v>
      </c>
    </row>
    <row r="350" spans="1:1">
      <c r="A350">
        <v>350000</v>
      </c>
    </row>
    <row r="351" spans="1:1">
      <c r="A351">
        <v>351000</v>
      </c>
    </row>
    <row r="352" spans="1:1">
      <c r="A352">
        <v>352000</v>
      </c>
    </row>
    <row r="353" spans="1:1">
      <c r="A353">
        <v>353000</v>
      </c>
    </row>
    <row r="354" spans="1:1">
      <c r="A354">
        <v>354000</v>
      </c>
    </row>
    <row r="355" spans="1:1">
      <c r="A355">
        <v>355000</v>
      </c>
    </row>
    <row r="356" spans="1:1">
      <c r="A356">
        <v>356000</v>
      </c>
    </row>
    <row r="357" spans="1:1">
      <c r="A357">
        <v>357000</v>
      </c>
    </row>
    <row r="358" spans="1:1">
      <c r="A358">
        <v>358000</v>
      </c>
    </row>
    <row r="359" spans="1:1">
      <c r="A359">
        <v>359000</v>
      </c>
    </row>
    <row r="360" spans="1:1">
      <c r="A360">
        <v>360000</v>
      </c>
    </row>
    <row r="361" spans="1:1">
      <c r="A361">
        <v>361000</v>
      </c>
    </row>
    <row r="362" spans="1:1">
      <c r="A362">
        <v>362000</v>
      </c>
    </row>
    <row r="363" spans="1:1">
      <c r="A363">
        <v>363000</v>
      </c>
    </row>
    <row r="364" spans="1:1">
      <c r="A364">
        <v>364000</v>
      </c>
    </row>
    <row r="365" spans="1:1">
      <c r="A365">
        <v>365000</v>
      </c>
    </row>
    <row r="366" spans="1:1">
      <c r="A366">
        <v>366000</v>
      </c>
    </row>
    <row r="367" spans="1:1">
      <c r="A367">
        <v>367000</v>
      </c>
    </row>
    <row r="368" spans="1:1">
      <c r="A368">
        <v>368000</v>
      </c>
    </row>
    <row r="369" spans="1:1">
      <c r="A369">
        <v>369000</v>
      </c>
    </row>
    <row r="370" spans="1:1">
      <c r="A370">
        <v>370000</v>
      </c>
    </row>
    <row r="371" spans="1:1">
      <c r="A371">
        <v>371000</v>
      </c>
    </row>
    <row r="372" spans="1:1">
      <c r="A372">
        <v>372000</v>
      </c>
    </row>
    <row r="373" spans="1:1">
      <c r="A373">
        <v>373000</v>
      </c>
    </row>
    <row r="374" spans="1:1">
      <c r="A374">
        <v>374000</v>
      </c>
    </row>
    <row r="375" spans="1:1">
      <c r="A375">
        <v>375000</v>
      </c>
    </row>
    <row r="376" spans="1:1">
      <c r="A376">
        <v>376000</v>
      </c>
    </row>
    <row r="377" spans="1:1">
      <c r="A377">
        <v>377000</v>
      </c>
    </row>
    <row r="378" spans="1:1">
      <c r="A378">
        <v>378000</v>
      </c>
    </row>
    <row r="379" spans="1:1">
      <c r="A379">
        <v>379000</v>
      </c>
    </row>
    <row r="380" spans="1:1">
      <c r="A380">
        <v>380000</v>
      </c>
    </row>
    <row r="381" spans="1:1">
      <c r="A381">
        <v>381000</v>
      </c>
    </row>
    <row r="382" spans="1:1">
      <c r="A382">
        <v>382000</v>
      </c>
    </row>
    <row r="383" spans="1:1">
      <c r="A383">
        <v>383000</v>
      </c>
    </row>
    <row r="384" spans="1:1">
      <c r="A384">
        <v>384000</v>
      </c>
    </row>
    <row r="385" spans="1:1">
      <c r="A385">
        <v>385000</v>
      </c>
    </row>
    <row r="386" spans="1:1">
      <c r="A386">
        <v>386000</v>
      </c>
    </row>
    <row r="387" spans="1:1">
      <c r="A387">
        <v>387000</v>
      </c>
    </row>
    <row r="388" spans="1:1">
      <c r="A388">
        <v>388000</v>
      </c>
    </row>
    <row r="389" spans="1:1">
      <c r="A389">
        <v>389000</v>
      </c>
    </row>
    <row r="390" spans="1:1">
      <c r="A390">
        <v>390000</v>
      </c>
    </row>
    <row r="391" spans="1:1">
      <c r="A391">
        <v>391000</v>
      </c>
    </row>
    <row r="392" spans="1:1">
      <c r="A392">
        <v>392000</v>
      </c>
    </row>
    <row r="393" spans="1:1">
      <c r="A393">
        <v>393000</v>
      </c>
    </row>
    <row r="394" spans="1:1">
      <c r="A394">
        <v>394000</v>
      </c>
    </row>
    <row r="395" spans="1:1">
      <c r="A395">
        <v>395000</v>
      </c>
    </row>
    <row r="396" spans="1:1">
      <c r="A396">
        <v>396000</v>
      </c>
    </row>
    <row r="397" spans="1:1">
      <c r="A397">
        <v>397000</v>
      </c>
    </row>
    <row r="398" spans="1:1">
      <c r="A398">
        <v>398000</v>
      </c>
    </row>
    <row r="399" spans="1:1">
      <c r="A399">
        <v>399000</v>
      </c>
    </row>
    <row r="400" spans="1:1">
      <c r="A400">
        <v>400000</v>
      </c>
    </row>
    <row r="401" spans="1:1">
      <c r="A401">
        <v>401000</v>
      </c>
    </row>
    <row r="402" spans="1:1">
      <c r="A402">
        <v>402000</v>
      </c>
    </row>
    <row r="403" spans="1:1">
      <c r="A403">
        <v>403000</v>
      </c>
    </row>
    <row r="404" spans="1:1">
      <c r="A404">
        <v>404000</v>
      </c>
    </row>
    <row r="405" spans="1:1">
      <c r="A405">
        <v>405000</v>
      </c>
    </row>
    <row r="406" spans="1:1">
      <c r="A406">
        <v>406000</v>
      </c>
    </row>
    <row r="407" spans="1:1">
      <c r="A407">
        <v>407000</v>
      </c>
    </row>
    <row r="408" spans="1:1">
      <c r="A408">
        <v>408000</v>
      </c>
    </row>
    <row r="409" spans="1:1">
      <c r="A409">
        <v>409000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rightToLeft="1" topLeftCell="A9" zoomScaleNormal="100" workbookViewId="0">
      <selection activeCell="B10" sqref="B10"/>
    </sheetView>
  </sheetViews>
  <sheetFormatPr defaultRowHeight="15"/>
  <cols>
    <col min="1" max="1" width="51.85546875" bestFit="1" customWidth="1"/>
    <col min="2" max="2" width="45.7109375" bestFit="1" customWidth="1"/>
  </cols>
  <sheetData>
    <row r="2" spans="1:8" ht="20.25">
      <c r="A2" s="144" t="s">
        <v>66</v>
      </c>
      <c r="B2" s="144"/>
      <c r="C2" s="144"/>
      <c r="D2" s="144"/>
      <c r="E2" s="144"/>
      <c r="F2" s="144"/>
      <c r="G2" s="144"/>
      <c r="H2" s="144"/>
    </row>
    <row r="3" spans="1:8" ht="20.25">
      <c r="A3" s="41" t="s">
        <v>67</v>
      </c>
      <c r="B3" s="41">
        <f>Sheet1!Q2</f>
        <v>11</v>
      </c>
      <c r="C3" s="41"/>
      <c r="D3" s="41"/>
      <c r="E3" s="41"/>
      <c r="F3" s="41"/>
      <c r="G3" s="41"/>
      <c r="H3" s="41"/>
    </row>
    <row r="4" spans="1:8" ht="21" thickBot="1">
      <c r="A4" s="41"/>
      <c r="B4" s="41"/>
      <c r="C4" s="41"/>
      <c r="D4" s="41"/>
      <c r="E4" s="41"/>
      <c r="F4" s="41"/>
      <c r="G4" s="41"/>
      <c r="H4" s="41"/>
    </row>
    <row r="5" spans="1:8" ht="39.950000000000003" customHeight="1">
      <c r="A5" s="42" t="s">
        <v>68</v>
      </c>
      <c r="B5" s="43" t="s">
        <v>76</v>
      </c>
      <c r="C5" s="41"/>
      <c r="D5" s="41"/>
      <c r="E5" s="41"/>
      <c r="F5" s="41"/>
      <c r="G5" s="41"/>
      <c r="H5" s="41"/>
    </row>
    <row r="6" spans="1:8" ht="39.950000000000003" customHeight="1">
      <c r="A6" s="44" t="s">
        <v>69</v>
      </c>
      <c r="B6" s="45" t="s">
        <v>36</v>
      </c>
      <c r="C6" s="41"/>
      <c r="D6" s="41"/>
      <c r="E6" s="41"/>
      <c r="F6" s="41"/>
      <c r="G6" s="41"/>
      <c r="H6" s="41"/>
    </row>
    <row r="7" spans="1:8" ht="39.950000000000003" customHeight="1">
      <c r="A7" s="44" t="s">
        <v>77</v>
      </c>
      <c r="B7" s="45" t="s">
        <v>64</v>
      </c>
      <c r="C7" s="41"/>
      <c r="D7" s="41"/>
      <c r="E7" s="41"/>
      <c r="F7" s="41"/>
      <c r="G7" s="41"/>
      <c r="H7" s="41"/>
    </row>
    <row r="8" spans="1:8" ht="39.950000000000003" customHeight="1">
      <c r="A8" s="44" t="s">
        <v>70</v>
      </c>
      <c r="B8" s="45" t="s">
        <v>78</v>
      </c>
      <c r="C8" s="41"/>
      <c r="D8" s="41"/>
      <c r="E8" s="41"/>
      <c r="F8" s="41"/>
      <c r="G8" s="41"/>
      <c r="H8" s="41"/>
    </row>
    <row r="9" spans="1:8" ht="39.950000000000003" customHeight="1">
      <c r="A9" s="44" t="s">
        <v>71</v>
      </c>
      <c r="B9" s="45">
        <v>5</v>
      </c>
      <c r="C9" s="41"/>
      <c r="D9" s="41"/>
      <c r="E9" s="41"/>
      <c r="F9" s="41"/>
      <c r="G9" s="41"/>
      <c r="H9" s="41"/>
    </row>
    <row r="10" spans="1:8" ht="39.950000000000003" customHeight="1">
      <c r="A10" s="44" t="s">
        <v>72</v>
      </c>
      <c r="B10" s="45">
        <v>5500</v>
      </c>
      <c r="C10" s="41"/>
      <c r="D10" s="41"/>
      <c r="E10" s="41"/>
      <c r="F10" s="41"/>
      <c r="G10" s="41"/>
      <c r="H10" s="41"/>
    </row>
    <row r="11" spans="1:8" ht="39.950000000000003" customHeight="1">
      <c r="A11" s="44" t="s">
        <v>73</v>
      </c>
      <c r="B11" s="45">
        <v>12</v>
      </c>
      <c r="C11" s="41"/>
      <c r="D11" s="41"/>
      <c r="E11" s="41"/>
      <c r="F11" s="41"/>
      <c r="G11" s="41"/>
      <c r="H11" s="41"/>
    </row>
    <row r="12" spans="1:8" ht="39.950000000000003" customHeight="1">
      <c r="A12" s="44" t="s">
        <v>74</v>
      </c>
      <c r="B12" s="45">
        <f>B11*B10</f>
        <v>66000</v>
      </c>
      <c r="C12" s="41"/>
      <c r="D12" s="41"/>
      <c r="E12" s="41"/>
      <c r="F12" s="41"/>
      <c r="G12" s="41"/>
      <c r="H12" s="41"/>
    </row>
    <row r="13" spans="1:8" ht="39.950000000000003" customHeight="1" thickBot="1">
      <c r="A13" s="46" t="s">
        <v>75</v>
      </c>
      <c r="B13" s="47" t="s">
        <v>79</v>
      </c>
      <c r="C13" s="41"/>
      <c r="D13" s="41"/>
      <c r="E13" s="41"/>
      <c r="F13" s="41"/>
      <c r="G13" s="41"/>
      <c r="H13" s="41"/>
    </row>
  </sheetData>
  <mergeCells count="1">
    <mergeCell ref="A2:H2"/>
  </mergeCells>
  <pageMargins left="0.7" right="0.7" top="0.75" bottom="0.75" header="0.3" footer="0.3"/>
  <pageSetup scale="92" orientation="portrait" horizontalDpi="4294967293" r:id="rId1"/>
  <colBreaks count="1" manualBreakCount="1">
    <brk id="2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"/>
  <sheetViews>
    <sheetView rightToLeft="1" view="pageBreakPreview" topLeftCell="A33" zoomScaleNormal="100" zoomScaleSheetLayoutView="100" zoomScalePageLayoutView="90" workbookViewId="0">
      <selection activeCell="M49" sqref="M49:O49"/>
    </sheetView>
  </sheetViews>
  <sheetFormatPr defaultColWidth="6.42578125" defaultRowHeight="15.75"/>
  <cols>
    <col min="1" max="1" width="8.7109375" style="1" customWidth="1"/>
    <col min="2" max="4" width="5.42578125" style="1" customWidth="1"/>
    <col min="5" max="5" width="9.28515625" style="1" customWidth="1"/>
    <col min="6" max="6" width="5.5703125" style="1" customWidth="1"/>
    <col min="7" max="7" width="4.7109375" style="1" customWidth="1"/>
    <col min="8" max="8" width="6.85546875" style="1" customWidth="1"/>
    <col min="9" max="9" width="7.140625" style="1" customWidth="1"/>
    <col min="10" max="10" width="8.85546875" style="1" customWidth="1"/>
    <col min="11" max="13" width="5.42578125" style="1" customWidth="1"/>
    <col min="14" max="14" width="4.85546875" style="1" customWidth="1"/>
    <col min="15" max="15" width="5.5703125" style="1" customWidth="1"/>
    <col min="16" max="16" width="6" style="1" customWidth="1"/>
    <col min="17" max="17" width="7" style="1" customWidth="1"/>
    <col min="18" max="18" width="10" style="1" customWidth="1"/>
    <col min="19" max="16384" width="6.42578125" style="1"/>
  </cols>
  <sheetData>
    <row r="1" spans="1:35" ht="18.75" customHeight="1">
      <c r="A1" s="117" t="s">
        <v>0</v>
      </c>
      <c r="B1" s="117"/>
      <c r="C1" s="117"/>
      <c r="D1" s="117"/>
      <c r="E1" s="117"/>
      <c r="F1" s="117"/>
      <c r="G1" s="10"/>
      <c r="H1" s="10"/>
      <c r="I1" s="10"/>
      <c r="J1" s="10"/>
      <c r="K1" s="11"/>
      <c r="L1" s="10"/>
      <c r="M1" s="130" t="s">
        <v>2</v>
      </c>
      <c r="N1" s="130"/>
      <c r="O1" s="130"/>
      <c r="P1" s="130"/>
      <c r="Q1" s="130"/>
    </row>
    <row r="2" spans="1:35" ht="14.25" customHeight="1">
      <c r="A2" s="117" t="s">
        <v>1</v>
      </c>
      <c r="B2" s="117"/>
      <c r="C2" s="117"/>
      <c r="D2" s="117"/>
      <c r="E2" s="117"/>
      <c r="F2" s="117"/>
      <c r="G2" s="10"/>
      <c r="H2" s="10"/>
      <c r="I2" s="10"/>
      <c r="J2" s="10"/>
      <c r="K2" s="11"/>
      <c r="L2" s="10"/>
      <c r="M2" s="126" t="s">
        <v>80</v>
      </c>
      <c r="N2" s="126"/>
      <c r="O2" s="109" t="s">
        <v>21</v>
      </c>
      <c r="P2" s="109"/>
      <c r="Q2" s="10">
        <v>10</v>
      </c>
    </row>
    <row r="3" spans="1:35" ht="14.25" customHeight="1">
      <c r="A3" s="117" t="s">
        <v>62</v>
      </c>
      <c r="B3" s="117"/>
      <c r="C3" s="117"/>
      <c r="D3" s="117"/>
      <c r="E3" s="117"/>
      <c r="F3" s="117"/>
      <c r="G3" s="10"/>
      <c r="H3" s="10"/>
      <c r="I3" s="10"/>
      <c r="J3" s="10"/>
      <c r="K3" s="11"/>
      <c r="L3" s="10"/>
      <c r="M3" s="117" t="s">
        <v>3</v>
      </c>
      <c r="N3" s="117"/>
      <c r="O3" s="117"/>
      <c r="P3" s="13">
        <f>IF(C5=Sheet2!A3,12,IF(C5=Sheet2!A4,10,IF(C5=Sheet2!A5,8,IF(C5=Sheet2!A2,14,IF(C5=Sheet2!A1,16,6)))))</f>
        <v>8</v>
      </c>
      <c r="Q3" s="12"/>
    </row>
    <row r="4" spans="1:35" ht="14.25" customHeight="1">
      <c r="A4" s="125" t="s">
        <v>38</v>
      </c>
      <c r="B4" s="125"/>
      <c r="C4" s="126" t="s">
        <v>61</v>
      </c>
      <c r="D4" s="126"/>
      <c r="E4" s="126"/>
      <c r="F4" s="126"/>
      <c r="G4" s="10"/>
      <c r="H4" s="10"/>
      <c r="I4" s="10"/>
      <c r="J4" s="10"/>
      <c r="K4" s="11"/>
      <c r="L4" s="10"/>
      <c r="M4" s="117" t="s">
        <v>4</v>
      </c>
      <c r="N4" s="117"/>
      <c r="O4" s="117"/>
      <c r="P4" s="14">
        <v>4</v>
      </c>
      <c r="Q4" s="12" t="s">
        <v>64</v>
      </c>
    </row>
    <row r="5" spans="1:35" ht="16.5" customHeight="1" thickBot="1">
      <c r="A5" s="127" t="s">
        <v>39</v>
      </c>
      <c r="B5" s="127"/>
      <c r="C5" s="128" t="s">
        <v>36</v>
      </c>
      <c r="D5" s="128"/>
      <c r="E5" s="128"/>
      <c r="F5" s="128"/>
      <c r="G5" s="10"/>
      <c r="H5" s="10"/>
      <c r="I5" s="10"/>
      <c r="J5" s="10"/>
      <c r="K5" s="11"/>
      <c r="L5" s="10"/>
      <c r="M5" s="117" t="s">
        <v>5</v>
      </c>
      <c r="N5" s="117"/>
      <c r="O5" s="117"/>
      <c r="P5" s="15">
        <f>IF(P3-P4&gt;=0, P3-P4,0)</f>
        <v>4</v>
      </c>
      <c r="Q5" s="12"/>
      <c r="S5" s="129"/>
      <c r="T5" s="129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</row>
    <row r="6" spans="1:35" ht="17.25" thickTop="1" thickBot="1">
      <c r="A6" s="29"/>
      <c r="B6" s="131" t="s">
        <v>22</v>
      </c>
      <c r="C6" s="132"/>
      <c r="D6" s="131" t="s">
        <v>23</v>
      </c>
      <c r="E6" s="132"/>
      <c r="F6" s="131" t="s">
        <v>24</v>
      </c>
      <c r="G6" s="132"/>
      <c r="H6" s="131" t="s">
        <v>25</v>
      </c>
      <c r="I6" s="132"/>
      <c r="J6" s="131" t="s">
        <v>26</v>
      </c>
      <c r="K6" s="132"/>
      <c r="L6" s="131" t="s">
        <v>27</v>
      </c>
      <c r="M6" s="132"/>
      <c r="N6" s="131" t="s">
        <v>28</v>
      </c>
      <c r="O6" s="132"/>
      <c r="P6" s="133" t="s">
        <v>29</v>
      </c>
      <c r="Q6" s="133"/>
      <c r="R6" s="40" t="s">
        <v>60</v>
      </c>
      <c r="S6" s="88"/>
      <c r="T6" s="88"/>
      <c r="U6" s="88"/>
      <c r="V6" s="88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</row>
    <row r="7" spans="1:35" ht="16.5" thickTop="1">
      <c r="A7" s="28" t="s">
        <v>55</v>
      </c>
      <c r="B7" s="116"/>
      <c r="C7" s="110"/>
      <c r="D7" s="110"/>
      <c r="E7" s="110"/>
      <c r="F7" s="121"/>
      <c r="G7" s="122"/>
      <c r="H7" s="121"/>
      <c r="I7" s="122"/>
      <c r="J7" s="121"/>
      <c r="K7" s="122"/>
      <c r="L7" s="121"/>
      <c r="M7" s="122"/>
      <c r="N7" s="121"/>
      <c r="O7" s="122"/>
      <c r="P7" s="110"/>
      <c r="Q7" s="110"/>
      <c r="R7" s="48"/>
      <c r="S7" s="6"/>
      <c r="T7" s="6"/>
      <c r="U7" s="6"/>
      <c r="V7" s="6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</row>
    <row r="8" spans="1:35">
      <c r="A8" s="28" t="s">
        <v>6</v>
      </c>
      <c r="B8" s="114" t="s">
        <v>82</v>
      </c>
      <c r="C8" s="63"/>
      <c r="D8" s="63"/>
      <c r="E8" s="64"/>
      <c r="F8" s="62" t="s">
        <v>82</v>
      </c>
      <c r="G8" s="63"/>
      <c r="H8" s="63"/>
      <c r="I8" s="64"/>
      <c r="J8" s="115"/>
      <c r="K8" s="115"/>
      <c r="L8" s="115"/>
      <c r="M8" s="115"/>
      <c r="N8" s="115"/>
      <c r="O8" s="115"/>
      <c r="P8" s="115"/>
      <c r="Q8" s="115"/>
      <c r="R8" s="49"/>
      <c r="S8" s="88"/>
      <c r="T8" s="88"/>
      <c r="U8" s="88"/>
      <c r="V8" s="88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</row>
    <row r="9" spans="1:35">
      <c r="A9" s="16" t="s">
        <v>7</v>
      </c>
      <c r="B9" s="123"/>
      <c r="C9" s="115"/>
      <c r="D9" s="115"/>
      <c r="E9" s="115"/>
      <c r="F9" s="115"/>
      <c r="G9" s="115"/>
      <c r="H9" s="115"/>
      <c r="I9" s="115"/>
      <c r="J9" s="62" t="s">
        <v>82</v>
      </c>
      <c r="K9" s="63"/>
      <c r="L9" s="63"/>
      <c r="M9" s="64"/>
      <c r="N9" s="62" t="s">
        <v>82</v>
      </c>
      <c r="O9" s="63"/>
      <c r="P9" s="63"/>
      <c r="Q9" s="64"/>
      <c r="R9" s="49"/>
      <c r="S9" s="88"/>
      <c r="T9" s="88"/>
      <c r="U9" s="88"/>
      <c r="V9" s="88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</row>
    <row r="10" spans="1:35">
      <c r="A10" s="16" t="s">
        <v>8</v>
      </c>
      <c r="B10" s="114" t="s">
        <v>81</v>
      </c>
      <c r="C10" s="63"/>
      <c r="D10" s="63"/>
      <c r="E10" s="64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50"/>
      <c r="S10" s="88"/>
      <c r="T10" s="88"/>
      <c r="U10" s="88"/>
      <c r="V10" s="88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</row>
    <row r="11" spans="1:35">
      <c r="A11" s="16" t="s">
        <v>9</v>
      </c>
      <c r="B11" s="123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50"/>
    </row>
    <row r="12" spans="1:35" ht="16.5" thickBot="1">
      <c r="A12" s="17" t="s">
        <v>10</v>
      </c>
      <c r="B12" s="145"/>
      <c r="C12" s="83"/>
      <c r="D12" s="83"/>
      <c r="E12" s="83"/>
      <c r="F12" s="137" t="s">
        <v>81</v>
      </c>
      <c r="G12" s="119"/>
      <c r="H12" s="119"/>
      <c r="I12" s="120"/>
      <c r="J12" s="83"/>
      <c r="K12" s="83"/>
      <c r="L12" s="83"/>
      <c r="M12" s="83"/>
      <c r="N12" s="83"/>
      <c r="O12" s="83"/>
      <c r="P12" s="83"/>
      <c r="Q12" s="83"/>
      <c r="R12" s="51"/>
    </row>
    <row r="13" spans="1:35" ht="5.25" customHeight="1" thickTop="1" thickBo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35" ht="16.5" thickTop="1">
      <c r="A14" s="76" t="s">
        <v>50</v>
      </c>
      <c r="B14" s="77"/>
      <c r="C14" s="78"/>
      <c r="D14" s="82" t="s">
        <v>51</v>
      </c>
      <c r="E14" s="77"/>
      <c r="F14" s="82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111"/>
    </row>
    <row r="15" spans="1:35" ht="16.5" thickBot="1">
      <c r="A15" s="79"/>
      <c r="B15" s="80"/>
      <c r="C15" s="81"/>
      <c r="D15" s="74" t="s">
        <v>52</v>
      </c>
      <c r="E15" s="75"/>
      <c r="F15" s="74" t="s">
        <v>65</v>
      </c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3"/>
    </row>
    <row r="16" spans="1:35" ht="6" customHeight="1" thickTop="1" thickBo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7.25" thickTop="1" thickBot="1">
      <c r="A17" s="138" t="s">
        <v>11</v>
      </c>
      <c r="B17" s="139"/>
      <c r="C17" s="140"/>
      <c r="D17" s="140"/>
      <c r="E17" s="140"/>
      <c r="F17" s="140"/>
      <c r="G17" s="140"/>
      <c r="H17" s="141"/>
      <c r="I17" s="18"/>
      <c r="J17" s="138" t="s">
        <v>12</v>
      </c>
      <c r="K17" s="139"/>
      <c r="L17" s="140"/>
      <c r="M17" s="140"/>
      <c r="N17" s="140"/>
      <c r="O17" s="140"/>
      <c r="P17" s="140"/>
      <c r="Q17" s="141"/>
    </row>
    <row r="18" spans="1:17" s="38" customFormat="1" ht="39" thickTop="1">
      <c r="A18" s="39" t="s">
        <v>13</v>
      </c>
      <c r="B18" s="142" t="s">
        <v>14</v>
      </c>
      <c r="C18" s="143"/>
      <c r="D18" s="65" t="s">
        <v>41</v>
      </c>
      <c r="E18" s="66"/>
      <c r="F18" s="86" t="s">
        <v>42</v>
      </c>
      <c r="G18" s="66"/>
      <c r="H18" s="36" t="s">
        <v>53</v>
      </c>
      <c r="I18" s="18"/>
      <c r="J18" s="39" t="s">
        <v>13</v>
      </c>
      <c r="K18" s="142" t="s">
        <v>14</v>
      </c>
      <c r="L18" s="143"/>
      <c r="M18" s="65" t="s">
        <v>41</v>
      </c>
      <c r="N18" s="66"/>
      <c r="O18" s="86" t="s">
        <v>42</v>
      </c>
      <c r="P18" s="66"/>
      <c r="Q18" s="36" t="s">
        <v>53</v>
      </c>
    </row>
    <row r="19" spans="1:17">
      <c r="A19" s="19" t="s">
        <v>54</v>
      </c>
      <c r="B19" s="102">
        <v>43764</v>
      </c>
      <c r="C19" s="103"/>
      <c r="D19" s="87"/>
      <c r="E19" s="85"/>
      <c r="F19" s="84"/>
      <c r="G19" s="85"/>
      <c r="H19" s="32" t="str">
        <f>IF(D19=Sheet2!B10,"",IF((D19+F19)&lt;&gt;0,(D19+F19), ""))</f>
        <v/>
      </c>
      <c r="I19" s="18"/>
      <c r="J19" s="19" t="s">
        <v>54</v>
      </c>
      <c r="K19" s="102">
        <f>B24+2</f>
        <v>43771</v>
      </c>
      <c r="L19" s="103"/>
      <c r="M19" s="87"/>
      <c r="N19" s="85"/>
      <c r="O19" s="84"/>
      <c r="P19" s="85"/>
      <c r="Q19" s="32" t="str">
        <f>IF(M19=Sheet2!B10,"",IF((M19+O19)&lt;&gt;0,(M19+O19), ""))</f>
        <v/>
      </c>
    </row>
    <row r="20" spans="1:17" ht="14.25" customHeight="1">
      <c r="A20" s="19" t="s">
        <v>6</v>
      </c>
      <c r="B20" s="102">
        <f t="shared" ref="B20:B24" si="0">B19+1</f>
        <v>43765</v>
      </c>
      <c r="C20" s="103"/>
      <c r="D20" s="71"/>
      <c r="E20" s="72"/>
      <c r="F20" s="73">
        <v>4</v>
      </c>
      <c r="G20" s="72"/>
      <c r="H20" s="32">
        <f>IF(D20=Sheet2!B10,"",IF((D20+F20)&lt;&gt;0,(D20+F20), ""))</f>
        <v>4</v>
      </c>
      <c r="I20" s="18"/>
      <c r="J20" s="19" t="s">
        <v>6</v>
      </c>
      <c r="K20" s="102">
        <f>K19+1</f>
        <v>43772</v>
      </c>
      <c r="L20" s="103"/>
      <c r="M20" s="71"/>
      <c r="N20" s="72"/>
      <c r="O20" s="73"/>
      <c r="P20" s="72"/>
      <c r="Q20" s="32" t="str">
        <f>IF(M20=Sheet2!B10,"",IF((M20+O20)&lt;&gt;0,(M20+O20), ""))</f>
        <v/>
      </c>
    </row>
    <row r="21" spans="1:17" ht="14.25" customHeight="1">
      <c r="A21" s="19" t="s">
        <v>7</v>
      </c>
      <c r="B21" s="102">
        <f t="shared" si="0"/>
        <v>43766</v>
      </c>
      <c r="C21" s="103"/>
      <c r="D21" s="71"/>
      <c r="E21" s="72"/>
      <c r="F21" s="73">
        <v>4</v>
      </c>
      <c r="G21" s="72"/>
      <c r="H21" s="32">
        <f>IF(D21=Sheet2!B10,"",IF((D21+F21)&lt;&gt;0,(D21+F21), ""))</f>
        <v>4</v>
      </c>
      <c r="I21" s="18"/>
      <c r="J21" s="19" t="s">
        <v>7</v>
      </c>
      <c r="K21" s="102">
        <f>K20+1</f>
        <v>43773</v>
      </c>
      <c r="L21" s="103"/>
      <c r="M21" s="71"/>
      <c r="N21" s="72"/>
      <c r="O21" s="73"/>
      <c r="P21" s="72"/>
      <c r="Q21" s="32" t="str">
        <f>IF(M21=Sheet2!B10,"",IF((M21+O21)&lt;&gt;0,(M21+O21), ""))</f>
        <v/>
      </c>
    </row>
    <row r="22" spans="1:17" ht="14.25" customHeight="1">
      <c r="A22" s="19" t="s">
        <v>8</v>
      </c>
      <c r="B22" s="102">
        <f t="shared" si="0"/>
        <v>43767</v>
      </c>
      <c r="C22" s="103"/>
      <c r="D22" s="71">
        <v>2</v>
      </c>
      <c r="E22" s="72"/>
      <c r="F22" s="73"/>
      <c r="G22" s="72"/>
      <c r="H22" s="32">
        <f>IF(D22=Sheet2!B10,"",IF((D22+F22)&lt;&gt;0,(D22+F22), ""))</f>
        <v>2</v>
      </c>
      <c r="I22" s="18"/>
      <c r="J22" s="19" t="s">
        <v>8</v>
      </c>
      <c r="K22" s="102">
        <f t="shared" ref="K22:K24" si="1">K21+1</f>
        <v>43774</v>
      </c>
      <c r="L22" s="103"/>
      <c r="M22" s="71"/>
      <c r="N22" s="72"/>
      <c r="O22" s="73"/>
      <c r="P22" s="72"/>
      <c r="Q22" s="32" t="str">
        <f>IF(M22=Sheet2!B10,"",IF((M22+O22)&lt;&gt;0,(M22+O22), ""))</f>
        <v/>
      </c>
    </row>
    <row r="23" spans="1:17" ht="14.25" customHeight="1">
      <c r="A23" s="19" t="s">
        <v>9</v>
      </c>
      <c r="B23" s="102">
        <f t="shared" si="0"/>
        <v>43768</v>
      </c>
      <c r="C23" s="103"/>
      <c r="D23" s="71"/>
      <c r="E23" s="72"/>
      <c r="F23" s="73"/>
      <c r="G23" s="72"/>
      <c r="H23" s="32" t="str">
        <f>IF(D23=Sheet2!B10,"",IF((D23+F23)&lt;&gt;0,(D23+F23), ""))</f>
        <v/>
      </c>
      <c r="I23" s="18"/>
      <c r="J23" s="19" t="s">
        <v>9</v>
      </c>
      <c r="K23" s="102">
        <f t="shared" si="1"/>
        <v>43775</v>
      </c>
      <c r="L23" s="103"/>
      <c r="M23" s="71"/>
      <c r="N23" s="72"/>
      <c r="O23" s="73"/>
      <c r="P23" s="72"/>
      <c r="Q23" s="32" t="str">
        <f>IF(M23=Sheet2!B10,"",IF((M23+O23)&lt;&gt;0,(M23+O23), ""))</f>
        <v/>
      </c>
    </row>
    <row r="24" spans="1:17" ht="14.25" customHeight="1">
      <c r="A24" s="19" t="s">
        <v>10</v>
      </c>
      <c r="B24" s="102">
        <f t="shared" si="0"/>
        <v>43769</v>
      </c>
      <c r="C24" s="103"/>
      <c r="D24" s="71">
        <v>2</v>
      </c>
      <c r="E24" s="72"/>
      <c r="F24" s="73"/>
      <c r="G24" s="72"/>
      <c r="H24" s="32">
        <f>IF(D24=Sheet2!B10,"",IF((D24+F24)&lt;&gt;0,(D24+F24), ""))</f>
        <v>2</v>
      </c>
      <c r="I24" s="18"/>
      <c r="J24" s="19" t="s">
        <v>10</v>
      </c>
      <c r="K24" s="102">
        <f t="shared" si="1"/>
        <v>43776</v>
      </c>
      <c r="L24" s="103"/>
      <c r="M24" s="87"/>
      <c r="N24" s="85"/>
      <c r="O24" s="84"/>
      <c r="P24" s="85"/>
      <c r="Q24" s="32" t="str">
        <f>IF(M24=Sheet2!B10,"",IF((M24+O24)&lt;&gt;0,(M24+O24), ""))</f>
        <v/>
      </c>
    </row>
    <row r="25" spans="1:17" ht="23.25" customHeight="1">
      <c r="A25" s="20" t="s">
        <v>18</v>
      </c>
      <c r="B25" s="102"/>
      <c r="C25" s="103"/>
      <c r="D25" s="71"/>
      <c r="E25" s="72"/>
      <c r="F25" s="73"/>
      <c r="G25" s="72"/>
      <c r="H25" s="32" t="str">
        <f>IF(D25=Sheet2!B10,"",IF((D25+F25)&lt;&gt;0,(D25+F25), ""))</f>
        <v/>
      </c>
      <c r="I25" s="18"/>
      <c r="J25" s="20" t="s">
        <v>18</v>
      </c>
      <c r="K25" s="102"/>
      <c r="L25" s="103"/>
      <c r="M25" s="87"/>
      <c r="N25" s="85"/>
      <c r="O25" s="84"/>
      <c r="P25" s="85"/>
      <c r="Q25" s="32" t="str">
        <f>IF(M25=Sheet2!B10,"",IF((M25+O25)&lt;&gt;0,(M25+O25), ""))</f>
        <v/>
      </c>
    </row>
    <row r="26" spans="1:17">
      <c r="A26" s="34" t="s">
        <v>58</v>
      </c>
      <c r="B26" s="102"/>
      <c r="C26" s="103"/>
      <c r="D26" s="71"/>
      <c r="E26" s="72"/>
      <c r="F26" s="73"/>
      <c r="G26" s="72"/>
      <c r="H26" s="32" t="str">
        <f>IF(D26=Sheet2!B10,"",IF((D26+F26)&lt;&gt;0,((D26*2)+F26), ""))</f>
        <v/>
      </c>
      <c r="I26" s="18"/>
      <c r="J26" s="34" t="s">
        <v>58</v>
      </c>
      <c r="K26" s="102"/>
      <c r="L26" s="103"/>
      <c r="M26" s="71"/>
      <c r="N26" s="72"/>
      <c r="O26" s="84"/>
      <c r="P26" s="85"/>
      <c r="Q26" s="32" t="str">
        <f>IF(M26=Sheet2!K10,"",IF((M26+O26)&lt;&gt;0,((M26*2)+O26), ""))</f>
        <v/>
      </c>
    </row>
    <row r="27" spans="1:17">
      <c r="A27" s="34" t="s">
        <v>59</v>
      </c>
      <c r="B27" s="102"/>
      <c r="C27" s="103"/>
      <c r="D27" s="71"/>
      <c r="E27" s="72"/>
      <c r="F27" s="73"/>
      <c r="G27" s="72"/>
      <c r="H27" s="32" t="str">
        <f>IF(D27=Sheet2!B10,"",IF((D27+F27)&lt;&gt;0,((D27*3)+F27), ""))</f>
        <v/>
      </c>
      <c r="I27" s="18"/>
      <c r="J27" s="34" t="s">
        <v>59</v>
      </c>
      <c r="K27" s="102"/>
      <c r="L27" s="103"/>
      <c r="M27" s="87"/>
      <c r="N27" s="85"/>
      <c r="O27" s="84"/>
      <c r="P27" s="85"/>
      <c r="Q27" s="32" t="str">
        <f>IF(M27=Sheet2!K10,"",IF((M27+O27)&lt;&gt;0,((M27*3)+O27), ""))</f>
        <v/>
      </c>
    </row>
    <row r="28" spans="1:17" ht="26.25" customHeight="1">
      <c r="A28" s="20" t="s">
        <v>19</v>
      </c>
      <c r="B28" s="102">
        <v>43767</v>
      </c>
      <c r="C28" s="103"/>
      <c r="D28" s="71">
        <v>3</v>
      </c>
      <c r="E28" s="72"/>
      <c r="F28" s="73"/>
      <c r="G28" s="72"/>
      <c r="H28" s="32">
        <f>IF(D28=Sheet2!B10,"",IF((D28+F28)&lt;&gt;0,(D28+F28), ""))</f>
        <v>3</v>
      </c>
      <c r="I28" s="18"/>
      <c r="J28" s="20" t="s">
        <v>19</v>
      </c>
      <c r="K28" s="102"/>
      <c r="L28" s="103"/>
      <c r="M28" s="87"/>
      <c r="N28" s="85"/>
      <c r="O28" s="84"/>
      <c r="P28" s="85"/>
      <c r="Q28" s="32" t="str">
        <f>IF(M28=Sheet2!B10,"",IF((M28+O28)&lt;&gt;0,(M28+O28), ""))</f>
        <v/>
      </c>
    </row>
    <row r="29" spans="1:17" ht="16.5" thickBot="1">
      <c r="A29" s="96" t="s">
        <v>15</v>
      </c>
      <c r="B29" s="97"/>
      <c r="C29" s="98"/>
      <c r="D29" s="99" t="str">
        <f>"="&amp;"1x"&amp;IF(SUM(D19:D24,F19:F28,D25,D28)&lt;&gt;0,SUM(D19:D24,F19:F28,D25,D28),0)&amp;"+"&amp;"2x"&amp;IF(AND(D26&lt;&gt;0,D26&lt;&gt;Sheet2!B10),D26,0) &amp; "+"&amp; "3x" &amp; IF(AND(D27&lt;&gt;0,D27&lt;&gt;Sheet2!B10),D27,0)</f>
        <v>=1x15+2x0+3x0</v>
      </c>
      <c r="E29" s="100"/>
      <c r="F29" s="100"/>
      <c r="G29" s="101"/>
      <c r="H29" s="33">
        <f>IF(1*IF(SUM(D19:D24)&lt;&gt;0,SUM(D19:D24),0)+IF(SUM(F19:F28)&lt;&gt;0,SUM(F19:F28),0)+IF(SUM(D25,D28)&lt;&gt;0,SUM(D25,D28),0)+IF(AND(D26&lt;&gt;"", D26&lt;&gt;Sheet2!B10),D26,0)*2+IF(AND(D27&lt;&gt;"", D27&lt;&gt;Sheet2!B10),D27,0)*3&lt;=P5,0,1*IF(SUM(D19:D24)&lt;&gt;0,SUM(D19:D24),0)+IF(SUM(F19:F28)&lt;&gt;0,SUM(F19:F28),0)+IF(SUM(D25,D28)&lt;&gt;0,SUM(D25,D28),0)+IF(AND(D26&lt;&gt;"", D26&lt;&gt;Sheet2!B10),D26,0)*2+IF(AND(D27&lt;&gt;"", D27&lt;&gt;Sheet2!B10),D27,0)*3)</f>
        <v>15</v>
      </c>
      <c r="I29" s="18"/>
      <c r="J29" s="107" t="s">
        <v>15</v>
      </c>
      <c r="K29" s="97"/>
      <c r="L29" s="108"/>
      <c r="M29" s="99" t="str">
        <f>"="&amp;"1x"&amp;IF(SUM(M19:M24,O19:O28,M25,M28)&lt;&gt;0,SUM(M19:M24,O19:O28,M25,M28),0)&amp;"+"&amp;"2x"&amp;IF(AND(M26&lt;&gt;0,M26&lt;&gt;Sheet2!B10),M26,0) &amp; "+"&amp; "3x" &amp; IF(AND(M27&lt;&gt;0,M27&lt;&gt;Sheet2!B10),M27,0)</f>
        <v>=1x0+2x0+3x0</v>
      </c>
      <c r="N29" s="100"/>
      <c r="O29" s="100"/>
      <c r="P29" s="101"/>
      <c r="Q29" s="33">
        <f>IF(1*IF(SUM(M19:M24)&lt;&gt;0,SUM(M19:M24),0)+IF(SUM(O19:O28)&lt;&gt;0,SUM(O19:O28),0)+IF(SUM(M25,M28)&lt;&gt;0,SUM(M25,M28),0)+IF(AND(M26&lt;&gt;"", M26&lt;&gt;Sheet2!B10),M26,0)*2+IF(AND(M27&lt;&gt;"", M27&lt;&gt;Sheet2!B10),M27,0)*3&lt;=P5,0,1*IF(SUM(M19:M24)&lt;&gt;0,SUM(M19:M24),0)+IF(SUM(O19:O28)&lt;&gt;0,SUM(O19:O28),0)+IF(SUM(M25,M28)&lt;&gt;0,SUM(M25,M28),0)+IF(AND(M26&lt;&gt;"", M26&lt;&gt;Sheet2!B10),M26,0)*2+IF(AND(M27&lt;&gt;"", M27&lt;&gt;Sheet2!B10),M27,0)*3)</f>
        <v>0</v>
      </c>
    </row>
    <row r="30" spans="1:17" ht="9" customHeight="1" thickTop="1" thickBo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ht="17.25" thickTop="1" thickBot="1">
      <c r="A31" s="104" t="s">
        <v>16</v>
      </c>
      <c r="B31" s="105"/>
      <c r="C31" s="105"/>
      <c r="D31" s="105"/>
      <c r="E31" s="105"/>
      <c r="F31" s="105"/>
      <c r="G31" s="105"/>
      <c r="H31" s="106"/>
      <c r="I31" s="18"/>
      <c r="J31" s="104" t="s">
        <v>17</v>
      </c>
      <c r="K31" s="105"/>
      <c r="L31" s="105"/>
      <c r="M31" s="105"/>
      <c r="N31" s="105"/>
      <c r="O31" s="105"/>
      <c r="P31" s="105"/>
      <c r="Q31" s="106"/>
    </row>
    <row r="32" spans="1:17" s="38" customFormat="1" ht="39" thickTop="1">
      <c r="A32" s="35" t="s">
        <v>13</v>
      </c>
      <c r="B32" s="69" t="s">
        <v>14</v>
      </c>
      <c r="C32" s="70"/>
      <c r="D32" s="65" t="s">
        <v>41</v>
      </c>
      <c r="E32" s="66"/>
      <c r="F32" s="86" t="s">
        <v>42</v>
      </c>
      <c r="G32" s="66"/>
      <c r="H32" s="36" t="s">
        <v>53</v>
      </c>
      <c r="I32" s="37"/>
      <c r="J32" s="35" t="s">
        <v>13</v>
      </c>
      <c r="K32" s="69" t="s">
        <v>14</v>
      </c>
      <c r="L32" s="70"/>
      <c r="M32" s="65" t="s">
        <v>41</v>
      </c>
      <c r="N32" s="66"/>
      <c r="O32" s="86" t="s">
        <v>42</v>
      </c>
      <c r="P32" s="66"/>
      <c r="Q32" s="36" t="s">
        <v>53</v>
      </c>
    </row>
    <row r="33" spans="1:17">
      <c r="A33" s="19" t="s">
        <v>54</v>
      </c>
      <c r="B33" s="67">
        <f>K24+2</f>
        <v>43778</v>
      </c>
      <c r="C33" s="68"/>
      <c r="D33" s="87"/>
      <c r="E33" s="85"/>
      <c r="F33" s="84"/>
      <c r="G33" s="85"/>
      <c r="H33" s="32" t="str">
        <f>IF(D33=Sheet2!B10,"",IF((D33+F33)&lt;&gt;0,(D33+F33), ""))</f>
        <v/>
      </c>
      <c r="I33" s="21"/>
      <c r="J33" s="19" t="s">
        <v>54</v>
      </c>
      <c r="K33" s="67">
        <f>B38+2</f>
        <v>43785</v>
      </c>
      <c r="L33" s="68"/>
      <c r="M33" s="87"/>
      <c r="N33" s="85"/>
      <c r="O33" s="84"/>
      <c r="P33" s="85"/>
      <c r="Q33" s="32" t="str">
        <f>IF(M33=Sheet2!B10,"",IF((M33+O33)&lt;&gt;0,(M33+O33), ""))</f>
        <v/>
      </c>
    </row>
    <row r="34" spans="1:17" ht="15" customHeight="1">
      <c r="A34" s="19" t="s">
        <v>6</v>
      </c>
      <c r="B34" s="67">
        <f>B33+1</f>
        <v>43779</v>
      </c>
      <c r="C34" s="68"/>
      <c r="D34" s="71"/>
      <c r="E34" s="72"/>
      <c r="F34" s="73"/>
      <c r="G34" s="72"/>
      <c r="H34" s="32" t="str">
        <f>IF(D34=Sheet2!B10,"",IF((D34+F34)&lt;&gt;0,(D34+F34), ""))</f>
        <v/>
      </c>
      <c r="I34" s="18"/>
      <c r="J34" s="19" t="s">
        <v>6</v>
      </c>
      <c r="K34" s="67">
        <f>K33+1</f>
        <v>43786</v>
      </c>
      <c r="L34" s="68"/>
      <c r="M34" s="71"/>
      <c r="N34" s="72"/>
      <c r="O34" s="73"/>
      <c r="P34" s="72"/>
      <c r="Q34" s="32" t="str">
        <f>IF(M34=Sheet2!B10,"",IF((M34+O34)&lt;&gt;0,(M34+O34), ""))</f>
        <v/>
      </c>
    </row>
    <row r="35" spans="1:17" ht="15" customHeight="1">
      <c r="A35" s="19" t="s">
        <v>7</v>
      </c>
      <c r="B35" s="67">
        <f t="shared" ref="B35:B38" si="2">B34+1</f>
        <v>43780</v>
      </c>
      <c r="C35" s="68"/>
      <c r="D35" s="71"/>
      <c r="E35" s="72"/>
      <c r="F35" s="73"/>
      <c r="G35" s="72"/>
      <c r="H35" s="32" t="str">
        <f>IF(D35=Sheet2!B10,"",IF((D35+F35)&lt;&gt;0,(D35+F35), ""))</f>
        <v/>
      </c>
      <c r="I35" s="18"/>
      <c r="J35" s="19" t="s">
        <v>7</v>
      </c>
      <c r="K35" s="67">
        <f t="shared" ref="K35:K38" si="3">K34+1</f>
        <v>43787</v>
      </c>
      <c r="L35" s="68"/>
      <c r="M35" s="71"/>
      <c r="N35" s="72"/>
      <c r="O35" s="73"/>
      <c r="P35" s="72"/>
      <c r="Q35" s="32" t="str">
        <f>IF(M35=Sheet2!B10,"",IF((M35+O35)&lt;&gt;0,(M35+O35), ""))</f>
        <v/>
      </c>
    </row>
    <row r="36" spans="1:17" ht="15" customHeight="1">
      <c r="A36" s="19" t="s">
        <v>8</v>
      </c>
      <c r="B36" s="67">
        <f t="shared" si="2"/>
        <v>43781</v>
      </c>
      <c r="C36" s="68"/>
      <c r="D36" s="71"/>
      <c r="E36" s="72"/>
      <c r="F36" s="73"/>
      <c r="G36" s="72"/>
      <c r="H36" s="32" t="str">
        <f>IF(D36=Sheet2!B10,"",IF((D36+F36)&lt;&gt;0,(D36+F36), ""))</f>
        <v/>
      </c>
      <c r="I36" s="18"/>
      <c r="J36" s="19" t="s">
        <v>8</v>
      </c>
      <c r="K36" s="67">
        <f t="shared" si="3"/>
        <v>43788</v>
      </c>
      <c r="L36" s="68"/>
      <c r="M36" s="71"/>
      <c r="N36" s="72"/>
      <c r="O36" s="73"/>
      <c r="P36" s="72"/>
      <c r="Q36" s="32" t="str">
        <f>IF(M36=Sheet2!B10,"",IF((M36+O36)&lt;&gt;0,(M36+O36), ""))</f>
        <v/>
      </c>
    </row>
    <row r="37" spans="1:17" ht="15" customHeight="1">
      <c r="A37" s="19" t="s">
        <v>9</v>
      </c>
      <c r="B37" s="67">
        <f t="shared" si="2"/>
        <v>43782</v>
      </c>
      <c r="C37" s="68"/>
      <c r="D37" s="71"/>
      <c r="E37" s="72"/>
      <c r="F37" s="73"/>
      <c r="G37" s="72"/>
      <c r="H37" s="32" t="str">
        <f>IF(D37=Sheet2!B10,"",IF((D37+F37)&lt;&gt;0,(D37+F37), ""))</f>
        <v/>
      </c>
      <c r="I37" s="18"/>
      <c r="J37" s="19" t="s">
        <v>9</v>
      </c>
      <c r="K37" s="67">
        <f t="shared" si="3"/>
        <v>43789</v>
      </c>
      <c r="L37" s="68"/>
      <c r="M37" s="71"/>
      <c r="N37" s="72"/>
      <c r="O37" s="73"/>
      <c r="P37" s="72"/>
      <c r="Q37" s="32" t="str">
        <f>IF(M37=Sheet2!B10,"",IF((M37+O37)&lt;&gt;0,(M37+O37), ""))</f>
        <v/>
      </c>
    </row>
    <row r="38" spans="1:17" ht="15" customHeight="1">
      <c r="A38" s="19" t="s">
        <v>10</v>
      </c>
      <c r="B38" s="67">
        <f t="shared" si="2"/>
        <v>43783</v>
      </c>
      <c r="C38" s="68"/>
      <c r="D38" s="71"/>
      <c r="E38" s="72"/>
      <c r="F38" s="73"/>
      <c r="G38" s="72"/>
      <c r="H38" s="32" t="str">
        <f>IF(D38=Sheet2!B10,"",IF((D38+F38)&lt;&gt;0,(D38+F38), ""))</f>
        <v/>
      </c>
      <c r="I38" s="18"/>
      <c r="J38" s="19" t="s">
        <v>10</v>
      </c>
      <c r="K38" s="67">
        <f t="shared" si="3"/>
        <v>43790</v>
      </c>
      <c r="L38" s="68"/>
      <c r="M38" s="87"/>
      <c r="N38" s="85"/>
      <c r="O38" s="84"/>
      <c r="P38" s="85"/>
      <c r="Q38" s="32" t="str">
        <f>IF(M38=Sheet2!B10,"",IF((M38+O38)&lt;&gt;0,(M38+O38), ""))</f>
        <v/>
      </c>
    </row>
    <row r="39" spans="1:17" ht="21.75" customHeight="1">
      <c r="A39" s="20" t="s">
        <v>18</v>
      </c>
      <c r="B39" s="67"/>
      <c r="C39" s="68"/>
      <c r="D39" s="71"/>
      <c r="E39" s="72"/>
      <c r="F39" s="73"/>
      <c r="G39" s="72"/>
      <c r="H39" s="32" t="str">
        <f>IF(D39=Sheet2!B10,"",IF((D39+F39)&lt;&gt;0,(D39+F39), ""))</f>
        <v/>
      </c>
      <c r="I39" s="18"/>
      <c r="J39" s="20" t="s">
        <v>18</v>
      </c>
      <c r="K39" s="67"/>
      <c r="L39" s="68"/>
      <c r="M39" s="87"/>
      <c r="N39" s="85"/>
      <c r="O39" s="84"/>
      <c r="P39" s="85"/>
      <c r="Q39" s="32" t="str">
        <f>IF(M39=Sheet2!B10,"",IF((M39+O39)&lt;&gt;0,(M39+O39), ""))</f>
        <v/>
      </c>
    </row>
    <row r="40" spans="1:17">
      <c r="A40" s="34" t="s">
        <v>58</v>
      </c>
      <c r="B40" s="67"/>
      <c r="C40" s="68"/>
      <c r="D40" s="71"/>
      <c r="E40" s="72"/>
      <c r="F40" s="73"/>
      <c r="G40" s="72"/>
      <c r="H40" s="32" t="str">
        <f>IF(D40=Sheet2!B24,"",IF((D40+F40)&lt;&gt;0,((D40*2)+F40), ""))</f>
        <v/>
      </c>
      <c r="I40" s="18"/>
      <c r="J40" s="34" t="s">
        <v>58</v>
      </c>
      <c r="K40" s="67"/>
      <c r="L40" s="68"/>
      <c r="M40" s="87"/>
      <c r="N40" s="85"/>
      <c r="O40" s="84"/>
      <c r="P40" s="85"/>
      <c r="Q40" s="32" t="str">
        <f>IF(M40=Sheet2!K24,"",IF((M40+O40)&lt;&gt;0,((M40*2)+O40), ""))</f>
        <v/>
      </c>
    </row>
    <row r="41" spans="1:17">
      <c r="A41" s="34" t="s">
        <v>59</v>
      </c>
      <c r="B41" s="67"/>
      <c r="C41" s="68"/>
      <c r="D41" s="87"/>
      <c r="E41" s="85"/>
      <c r="F41" s="84"/>
      <c r="G41" s="85"/>
      <c r="H41" s="32" t="str">
        <f>IF(D41=Sheet2!B24,"",IF((D41+F41)&lt;&gt;0,((D41*3)+F41), ""))</f>
        <v/>
      </c>
      <c r="I41" s="18"/>
      <c r="J41" s="34" t="s">
        <v>59</v>
      </c>
      <c r="K41" s="67"/>
      <c r="L41" s="68"/>
      <c r="M41" s="87"/>
      <c r="N41" s="85"/>
      <c r="O41" s="84"/>
      <c r="P41" s="85"/>
      <c r="Q41" s="32" t="str">
        <f>IF(M41=Sheet2!K24,"",IF((M41+O41)&lt;&gt;0,((M41*3)+O41), ""))</f>
        <v/>
      </c>
    </row>
    <row r="42" spans="1:17" ht="21.75" customHeight="1">
      <c r="A42" s="20" t="s">
        <v>19</v>
      </c>
      <c r="B42" s="67"/>
      <c r="C42" s="68"/>
      <c r="D42" s="87"/>
      <c r="E42" s="85"/>
      <c r="F42" s="84"/>
      <c r="G42" s="85"/>
      <c r="H42" s="32" t="str">
        <f>IF(D42=Sheet2!B10,"",IF((D42+F42)&lt;&gt;0,(D42+F42), ""))</f>
        <v/>
      </c>
      <c r="I42" s="18"/>
      <c r="J42" s="20" t="s">
        <v>19</v>
      </c>
      <c r="K42" s="67"/>
      <c r="L42" s="68"/>
      <c r="M42" s="87"/>
      <c r="N42" s="85"/>
      <c r="O42" s="84"/>
      <c r="P42" s="85"/>
      <c r="Q42" s="32" t="str">
        <f>IF(M42=Sheet2!B10,"",IF((M42+O42)&lt;&gt;0,(M42+O42), ""))</f>
        <v/>
      </c>
    </row>
    <row r="43" spans="1:17" ht="16.5" thickBot="1">
      <c r="A43" s="96" t="s">
        <v>15</v>
      </c>
      <c r="B43" s="97"/>
      <c r="C43" s="98"/>
      <c r="D43" s="99" t="str">
        <f>"="&amp;"1x"&amp;IF(SUM(D33:D38,F33:F42,D39,D42)&lt;&gt;0,SUM(D33:D38,F33:F42,D39,D42),0)&amp;"+"&amp;"2x"&amp;IF(AND(D40&lt;&gt;0,D40&lt;&gt;Sheet2!B10),D40,0) &amp; "+"&amp; "3x" &amp; IF(AND(D41&lt;&gt;0,D41&lt;&gt;Sheet2!B10),D41,0)</f>
        <v>=1x0+2x0+3x0</v>
      </c>
      <c r="E43" s="100"/>
      <c r="F43" s="100"/>
      <c r="G43" s="101"/>
      <c r="H43" s="33">
        <f>IF(1*IF(SUM(D33:D38)&lt;&gt;0,SUM(D33:D38),0)+IF(SUM(F33:F42)&lt;&gt;0,SUM(F33:F42),0)+IF(SUM(D39,D42)&lt;&gt;0,SUM(D39,D42),0)+IF(AND(D40&lt;&gt;"", D40&lt;&gt;Sheet2!B24),D40,0)*2+IF(AND(D41&lt;&gt;"", D41&lt;&gt;Sheet2!B10),D41,0)*3&lt;=P5,0,1*IF(SUM(D33:D38)&lt;&gt;0,SUM(D33:D38),0)+IF(SUM(F33:F42)&lt;&gt;0,SUM(F33:F42),0)+IF(SUM(D39,D42)&lt;&gt;0,SUM(D39,D42),0)+IF(AND(D40&lt;&gt;"", D40&lt;&gt;Sheet2!B10),D40,0)*2+IF(AND(D41&lt;&gt;"", D41&lt;&gt;Sheet2!B10),D41,0)*3)</f>
        <v>0</v>
      </c>
      <c r="I43" s="18"/>
      <c r="J43" s="96" t="s">
        <v>15</v>
      </c>
      <c r="K43" s="97"/>
      <c r="L43" s="98"/>
      <c r="M43" s="99" t="str">
        <f>"="&amp;"1x"&amp;IF(SUM(M33:M38,O33:O42,M39,M42)&lt;&gt;0,SUM(M33:M38,O33:O42,M39,M42),0)&amp;"+"&amp;"2x"&amp;IF(AND(M40&lt;&gt;0,M40&lt;&gt;Sheet2!B10),M40,0) &amp; "+"&amp; "3x" &amp; IF(AND(M41&lt;&gt;0,M41&lt;&gt;Sheet2!B10),M41,0)</f>
        <v>=1x0+2x0+3x0</v>
      </c>
      <c r="N43" s="100"/>
      <c r="O43" s="100"/>
      <c r="P43" s="101"/>
      <c r="Q43" s="33">
        <f>IF(1*IF(SUM(M33:M38)&lt;&gt;0,SUM(M33:M38),0)+IF(SUM(O33:O42)&lt;&gt;0,SUM(O33:O42),0)+IF(SUM(M39,M42)&lt;&gt;0,SUM(M39,M42),0)+IF(AND(M40&lt;&gt;"", M40&lt;&gt;Sheet2!B10),M40,0)*2+IF(AND(M41&lt;&gt;"", M41&lt;&gt;Sheet2!B10),M41,0)*3&lt;=P5,0,1*IF(SUM(M33:M38)&lt;&gt;0,SUM(M33:M38),0)+IF(SUM(O33:O42)&lt;&gt;0,SUM(O33:O42),0)+IF(SUM(M39,M42)&lt;&gt;0,SUM(M39,M42),0)+IF(AND(M40&lt;&gt;"", M40&lt;&gt;Sheet2!B10),M40,0)*2+IF(AND(M41&lt;&gt;"", M41&lt;&gt;Sheet2!B10),M41,0)*3)</f>
        <v>0</v>
      </c>
    </row>
    <row r="44" spans="1:17" ht="9.75" customHeight="1" thickTop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6.5" thickBot="1">
      <c r="A45" s="90" t="str">
        <f>"کۆی گشتی کاتژمێرەکان : [" &amp; SUM(H29,Q29,H43,Q43) &amp; "] کاتژمێر"</f>
        <v>کۆی گشتی کاتژمێرەکان : [15] کاتژمێر</v>
      </c>
      <c r="B45" s="90"/>
      <c r="C45" s="90"/>
      <c r="D45" s="90"/>
      <c r="E45" s="90"/>
      <c r="F45" s="90"/>
      <c r="G45" s="90"/>
      <c r="H45" s="22"/>
      <c r="I45" s="90" t="str">
        <f>"کۆی کاتژمێرەکانی زێدەکی :[" &amp; SUM(H29,Q29,H43,Q43) - (IF(H29=0,0,P5)+IF(Q29=0,0,P5)+IF(H43=0,0,P5)+IF(Q43=0,0,P5)) &amp; "] کاتژمێر"</f>
        <v>کۆی کاتژمێرەکانی زێدەکی :[11] کاتژمێر</v>
      </c>
      <c r="J45" s="90"/>
      <c r="K45" s="90"/>
      <c r="L45" s="90"/>
      <c r="M45" s="90"/>
      <c r="N45" s="90"/>
      <c r="O45" s="90"/>
      <c r="P45" s="22"/>
      <c r="Q45" s="22"/>
    </row>
    <row r="46" spans="1:17" ht="17.25" thickTop="1" thickBot="1">
      <c r="A46" s="90" t="str">
        <f>"کۆی کاتژمێرەکانی نیساب :[" &amp;IF(H29=0,0,P5)+IF(Q29=0,0,P5)+IF(H43=0,0,P5)+IF(Q43=0,0,P5) &amp; "] کاتژمێر"</f>
        <v>کۆی کاتژمێرەکانی نیساب :[4] کاتژمێر</v>
      </c>
      <c r="B46" s="90"/>
      <c r="C46" s="90"/>
      <c r="D46" s="90"/>
      <c r="E46" s="90"/>
      <c r="F46" s="90"/>
      <c r="G46" s="90"/>
      <c r="H46" s="22"/>
      <c r="I46" s="91" t="s">
        <v>20</v>
      </c>
      <c r="J46" s="91"/>
      <c r="K46" s="91"/>
      <c r="L46" s="94">
        <f>IF(C5=Sheet2!A3,3500,IF(C5=Sheet2!A4,4500,IF(C5=Sheet2!A5,5500,IF(C5=Sheet2!A2,2500,IF(C5=Sheet2!A1,2500,6500)))))</f>
        <v>5500</v>
      </c>
      <c r="M46" s="94"/>
      <c r="N46" s="23" t="s">
        <v>30</v>
      </c>
      <c r="O46" s="22"/>
      <c r="P46" s="22"/>
      <c r="Q46" s="22"/>
    </row>
    <row r="47" spans="1:17" ht="17.25" thickTop="1" thickBot="1">
      <c r="A47" s="12"/>
      <c r="B47" s="12"/>
      <c r="C47" s="12"/>
      <c r="D47" s="12"/>
      <c r="E47" s="12"/>
      <c r="F47" s="12"/>
      <c r="G47" s="12"/>
      <c r="H47" s="22"/>
      <c r="I47" s="92" t="s">
        <v>31</v>
      </c>
      <c r="J47" s="92"/>
      <c r="K47" s="92"/>
      <c r="L47" s="95">
        <f>L46*( SUM(H29,Q29,H43,Q43) - (IF(H29=0,0,P5)+IF(Q29=0,0,P5)+IF(H43=0,0,P5)+IF(Q43=0,0,P5)))</f>
        <v>60500</v>
      </c>
      <c r="M47" s="95"/>
      <c r="N47" s="23" t="s">
        <v>30</v>
      </c>
      <c r="O47" s="22"/>
      <c r="P47" s="22"/>
      <c r="Q47" s="22"/>
    </row>
    <row r="48" spans="1:17" ht="51" customHeight="1" thickTop="1">
      <c r="A48" s="12"/>
      <c r="B48" s="12"/>
      <c r="C48" s="12"/>
      <c r="D48" s="12"/>
      <c r="E48" s="12"/>
      <c r="F48" s="12"/>
      <c r="G48" s="12"/>
      <c r="H48" s="22"/>
      <c r="I48" s="24"/>
      <c r="J48" s="24"/>
      <c r="K48" s="24"/>
      <c r="L48" s="25"/>
      <c r="M48" s="26"/>
      <c r="N48" s="22"/>
      <c r="O48" s="22"/>
      <c r="P48" s="22"/>
      <c r="Q48" s="22"/>
    </row>
    <row r="49" spans="1:17">
      <c r="A49" s="93" t="s">
        <v>56</v>
      </c>
      <c r="B49" s="93"/>
      <c r="C49" s="93"/>
      <c r="D49" s="8"/>
      <c r="E49" s="4"/>
      <c r="F49" s="4"/>
      <c r="G49" s="89" t="s">
        <v>43</v>
      </c>
      <c r="H49" s="89"/>
      <c r="I49" s="89"/>
      <c r="J49" s="89"/>
      <c r="M49" s="88" t="s">
        <v>44</v>
      </c>
      <c r="N49" s="88"/>
      <c r="O49" s="88"/>
    </row>
    <row r="50" spans="1:17">
      <c r="A50" s="93" t="s">
        <v>32</v>
      </c>
      <c r="B50" s="93"/>
      <c r="C50" s="93"/>
      <c r="D50" s="8"/>
      <c r="E50" s="4"/>
      <c r="F50" s="4"/>
      <c r="G50" s="89" t="s">
        <v>45</v>
      </c>
      <c r="H50" s="89"/>
      <c r="I50" s="89"/>
      <c r="J50" s="89"/>
      <c r="M50" s="88" t="s">
        <v>46</v>
      </c>
      <c r="N50" s="88"/>
      <c r="O50" s="88"/>
    </row>
    <row r="51" spans="1:17" ht="63.75" customHeight="1">
      <c r="A51" s="9"/>
      <c r="B51" s="9"/>
      <c r="C51" s="9"/>
      <c r="D51" s="8"/>
      <c r="E51" s="7"/>
      <c r="F51" s="7"/>
      <c r="G51" s="7"/>
      <c r="H51" s="7"/>
      <c r="J51" s="6"/>
      <c r="K51" s="6"/>
      <c r="L51" s="6"/>
      <c r="M51" s="6"/>
      <c r="N51" s="6"/>
      <c r="O51" s="3"/>
    </row>
    <row r="52" spans="1:17" ht="14.25" customHeight="1">
      <c r="A52" s="93" t="str">
        <f>C4</f>
        <v>پ.ى.د.فكرى على قادر</v>
      </c>
      <c r="B52" s="93"/>
      <c r="C52" s="93"/>
      <c r="D52" s="8"/>
      <c r="E52" s="4"/>
      <c r="F52" s="4"/>
      <c r="G52" s="89" t="s">
        <v>61</v>
      </c>
      <c r="H52" s="89"/>
      <c r="I52" s="89"/>
      <c r="J52" s="89"/>
      <c r="K52" s="3"/>
      <c r="L52" s="3"/>
      <c r="M52" s="88" t="s">
        <v>33</v>
      </c>
      <c r="N52" s="88"/>
      <c r="O52" s="88"/>
    </row>
    <row r="53" spans="1:17" ht="14.25" customHeight="1">
      <c r="A53" s="93" t="s">
        <v>47</v>
      </c>
      <c r="B53" s="93"/>
      <c r="C53" s="93"/>
      <c r="D53" s="8"/>
      <c r="E53" s="4"/>
      <c r="F53" s="4"/>
      <c r="G53" s="89" t="s">
        <v>48</v>
      </c>
      <c r="H53" s="89"/>
      <c r="I53" s="89"/>
      <c r="J53" s="89"/>
      <c r="K53" s="3"/>
      <c r="L53" s="3"/>
      <c r="M53" s="88" t="s">
        <v>49</v>
      </c>
      <c r="N53" s="88"/>
      <c r="O53" s="88"/>
    </row>
    <row r="54" spans="1:17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</sheetData>
  <mergeCells count="271">
    <mergeCell ref="A53:C53"/>
    <mergeCell ref="G53:J53"/>
    <mergeCell ref="M53:O53"/>
    <mergeCell ref="A50:C50"/>
    <mergeCell ref="G50:J50"/>
    <mergeCell ref="M50:O50"/>
    <mergeCell ref="A52:C52"/>
    <mergeCell ref="G52:J52"/>
    <mergeCell ref="M52:O52"/>
    <mergeCell ref="A46:G46"/>
    <mergeCell ref="I46:K46"/>
    <mergeCell ref="L46:M46"/>
    <mergeCell ref="I47:K47"/>
    <mergeCell ref="L47:M47"/>
    <mergeCell ref="A49:C49"/>
    <mergeCell ref="G49:J49"/>
    <mergeCell ref="M49:O49"/>
    <mergeCell ref="A43:C43"/>
    <mergeCell ref="D43:G43"/>
    <mergeCell ref="J43:L43"/>
    <mergeCell ref="M43:P43"/>
    <mergeCell ref="A45:G45"/>
    <mergeCell ref="I45:O45"/>
    <mergeCell ref="B42:C42"/>
    <mergeCell ref="D42:E42"/>
    <mergeCell ref="F42:G42"/>
    <mergeCell ref="K42:L42"/>
    <mergeCell ref="M42:N42"/>
    <mergeCell ref="O42:P42"/>
    <mergeCell ref="B41:C41"/>
    <mergeCell ref="D41:E41"/>
    <mergeCell ref="F41:G41"/>
    <mergeCell ref="K41:L41"/>
    <mergeCell ref="M41:N41"/>
    <mergeCell ref="O41:P41"/>
    <mergeCell ref="B40:C40"/>
    <mergeCell ref="D40:E40"/>
    <mergeCell ref="F40:G40"/>
    <mergeCell ref="K40:L40"/>
    <mergeCell ref="M40:N40"/>
    <mergeCell ref="O40:P40"/>
    <mergeCell ref="B39:C39"/>
    <mergeCell ref="D39:E39"/>
    <mergeCell ref="F39:G39"/>
    <mergeCell ref="K39:L39"/>
    <mergeCell ref="M39:N39"/>
    <mergeCell ref="O39:P39"/>
    <mergeCell ref="B38:C38"/>
    <mergeCell ref="D38:E38"/>
    <mergeCell ref="F38:G38"/>
    <mergeCell ref="K38:L38"/>
    <mergeCell ref="M38:N38"/>
    <mergeCell ref="O38:P38"/>
    <mergeCell ref="B37:C37"/>
    <mergeCell ref="D37:E37"/>
    <mergeCell ref="F37:G37"/>
    <mergeCell ref="K37:L37"/>
    <mergeCell ref="M37:N37"/>
    <mergeCell ref="O37:P37"/>
    <mergeCell ref="B36:C36"/>
    <mergeCell ref="D36:E36"/>
    <mergeCell ref="F36:G36"/>
    <mergeCell ref="K36:L36"/>
    <mergeCell ref="M36:N36"/>
    <mergeCell ref="O36:P36"/>
    <mergeCell ref="B35:C35"/>
    <mergeCell ref="D35:E35"/>
    <mergeCell ref="F35:G35"/>
    <mergeCell ref="K35:L35"/>
    <mergeCell ref="M35:N35"/>
    <mergeCell ref="O35:P35"/>
    <mergeCell ref="B34:C34"/>
    <mergeCell ref="D34:E34"/>
    <mergeCell ref="F34:G34"/>
    <mergeCell ref="K34:L34"/>
    <mergeCell ref="M34:N34"/>
    <mergeCell ref="O34:P34"/>
    <mergeCell ref="B33:C33"/>
    <mergeCell ref="D33:E33"/>
    <mergeCell ref="F33:G33"/>
    <mergeCell ref="K33:L33"/>
    <mergeCell ref="M33:N33"/>
    <mergeCell ref="O33:P33"/>
    <mergeCell ref="B32:C32"/>
    <mergeCell ref="D32:E32"/>
    <mergeCell ref="F32:G32"/>
    <mergeCell ref="K32:L32"/>
    <mergeCell ref="M32:N32"/>
    <mergeCell ref="O32:P32"/>
    <mergeCell ref="A29:C29"/>
    <mergeCell ref="D29:G29"/>
    <mergeCell ref="J29:L29"/>
    <mergeCell ref="M29:P29"/>
    <mergeCell ref="A31:H31"/>
    <mergeCell ref="J31:Q31"/>
    <mergeCell ref="B28:C28"/>
    <mergeCell ref="D28:E28"/>
    <mergeCell ref="F28:G28"/>
    <mergeCell ref="K28:L28"/>
    <mergeCell ref="M28:N28"/>
    <mergeCell ref="O28:P28"/>
    <mergeCell ref="B27:C27"/>
    <mergeCell ref="D27:E27"/>
    <mergeCell ref="F27:G27"/>
    <mergeCell ref="K27:L27"/>
    <mergeCell ref="M27:N27"/>
    <mergeCell ref="O27:P27"/>
    <mergeCell ref="B26:C26"/>
    <mergeCell ref="D26:E26"/>
    <mergeCell ref="F26:G26"/>
    <mergeCell ref="K26:L26"/>
    <mergeCell ref="M26:N26"/>
    <mergeCell ref="O26:P26"/>
    <mergeCell ref="B25:C25"/>
    <mergeCell ref="D25:E25"/>
    <mergeCell ref="F25:G25"/>
    <mergeCell ref="K25:L25"/>
    <mergeCell ref="M25:N25"/>
    <mergeCell ref="O25:P25"/>
    <mergeCell ref="B24:C24"/>
    <mergeCell ref="D24:E24"/>
    <mergeCell ref="F24:G24"/>
    <mergeCell ref="K24:L24"/>
    <mergeCell ref="M24:N24"/>
    <mergeCell ref="O24:P24"/>
    <mergeCell ref="B23:C23"/>
    <mergeCell ref="D23:E23"/>
    <mergeCell ref="F23:G23"/>
    <mergeCell ref="K23:L23"/>
    <mergeCell ref="M23:N23"/>
    <mergeCell ref="O23:P23"/>
    <mergeCell ref="B22:C22"/>
    <mergeCell ref="D22:E22"/>
    <mergeCell ref="F22:G22"/>
    <mergeCell ref="K22:L22"/>
    <mergeCell ref="M22:N22"/>
    <mergeCell ref="O22:P22"/>
    <mergeCell ref="B21:C21"/>
    <mergeCell ref="D21:E21"/>
    <mergeCell ref="F21:G21"/>
    <mergeCell ref="K21:L21"/>
    <mergeCell ref="M21:N21"/>
    <mergeCell ref="O21:P21"/>
    <mergeCell ref="B20:C20"/>
    <mergeCell ref="D20:E20"/>
    <mergeCell ref="F20:G20"/>
    <mergeCell ref="K20:L20"/>
    <mergeCell ref="M20:N20"/>
    <mergeCell ref="O20:P20"/>
    <mergeCell ref="B19:C19"/>
    <mergeCell ref="D19:E19"/>
    <mergeCell ref="F19:G19"/>
    <mergeCell ref="K19:L19"/>
    <mergeCell ref="M19:N19"/>
    <mergeCell ref="O19:P19"/>
    <mergeCell ref="B12:C12"/>
    <mergeCell ref="D12:E12"/>
    <mergeCell ref="F12:I12"/>
    <mergeCell ref="J12:K12"/>
    <mergeCell ref="L12:M12"/>
    <mergeCell ref="N12:O12"/>
    <mergeCell ref="P12:Q12"/>
    <mergeCell ref="AD10:AE10"/>
    <mergeCell ref="B18:C18"/>
    <mergeCell ref="D18:E18"/>
    <mergeCell ref="F18:G18"/>
    <mergeCell ref="K18:L18"/>
    <mergeCell ref="M18:N18"/>
    <mergeCell ref="O18:P18"/>
    <mergeCell ref="A14:C15"/>
    <mergeCell ref="D14:E14"/>
    <mergeCell ref="F14:Q14"/>
    <mergeCell ref="D15:E15"/>
    <mergeCell ref="F15:Q15"/>
    <mergeCell ref="A17:H17"/>
    <mergeCell ref="J17:Q17"/>
    <mergeCell ref="AF10:AG10"/>
    <mergeCell ref="AH10:AI10"/>
    <mergeCell ref="B11:C11"/>
    <mergeCell ref="D11:E11"/>
    <mergeCell ref="F11:G11"/>
    <mergeCell ref="H11:I11"/>
    <mergeCell ref="J11:K11"/>
    <mergeCell ref="L11:M11"/>
    <mergeCell ref="N11:O11"/>
    <mergeCell ref="P10:Q10"/>
    <mergeCell ref="S10:T10"/>
    <mergeCell ref="U10:V10"/>
    <mergeCell ref="W10:X10"/>
    <mergeCell ref="Y10:AA10"/>
    <mergeCell ref="AB10:AC10"/>
    <mergeCell ref="B10:E10"/>
    <mergeCell ref="F10:G10"/>
    <mergeCell ref="H10:I10"/>
    <mergeCell ref="J10:K10"/>
    <mergeCell ref="L10:M10"/>
    <mergeCell ref="N10:O10"/>
    <mergeCell ref="P11:Q11"/>
    <mergeCell ref="W9:X9"/>
    <mergeCell ref="Y9:AA9"/>
    <mergeCell ref="AB9:AC9"/>
    <mergeCell ref="AD9:AE9"/>
    <mergeCell ref="AF9:AG9"/>
    <mergeCell ref="AH9:AI9"/>
    <mergeCell ref="AF8:AG8"/>
    <mergeCell ref="AH8:AI8"/>
    <mergeCell ref="B9:C9"/>
    <mergeCell ref="D9:E9"/>
    <mergeCell ref="F9:G9"/>
    <mergeCell ref="H9:I9"/>
    <mergeCell ref="J9:M9"/>
    <mergeCell ref="N9:Q9"/>
    <mergeCell ref="S9:T9"/>
    <mergeCell ref="U9:V9"/>
    <mergeCell ref="S8:T8"/>
    <mergeCell ref="U8:V8"/>
    <mergeCell ref="W8:X8"/>
    <mergeCell ref="Y8:AA8"/>
    <mergeCell ref="AB8:AC8"/>
    <mergeCell ref="AD8:AE8"/>
    <mergeCell ref="B8:E8"/>
    <mergeCell ref="F8:I8"/>
    <mergeCell ref="J8:K8"/>
    <mergeCell ref="L8:M8"/>
    <mergeCell ref="N8:O8"/>
    <mergeCell ref="P8:Q8"/>
    <mergeCell ref="AF6:AG6"/>
    <mergeCell ref="AH6:AI6"/>
    <mergeCell ref="B7:C7"/>
    <mergeCell ref="D7:E7"/>
    <mergeCell ref="F7:G7"/>
    <mergeCell ref="H7:I7"/>
    <mergeCell ref="J7:K7"/>
    <mergeCell ref="L7:M7"/>
    <mergeCell ref="N7:O7"/>
    <mergeCell ref="P7:Q7"/>
    <mergeCell ref="S6:T6"/>
    <mergeCell ref="U6:V6"/>
    <mergeCell ref="W6:X6"/>
    <mergeCell ref="Y6:AA6"/>
    <mergeCell ref="AB6:AC6"/>
    <mergeCell ref="AD6:AE6"/>
    <mergeCell ref="AF5:AG5"/>
    <mergeCell ref="AH5:AI5"/>
    <mergeCell ref="B6:C6"/>
    <mergeCell ref="D6:E6"/>
    <mergeCell ref="F6:G6"/>
    <mergeCell ref="H6:I6"/>
    <mergeCell ref="J6:K6"/>
    <mergeCell ref="L6:M6"/>
    <mergeCell ref="N6:O6"/>
    <mergeCell ref="P6:Q6"/>
    <mergeCell ref="S5:T5"/>
    <mergeCell ref="U5:V5"/>
    <mergeCell ref="W5:X5"/>
    <mergeCell ref="Y5:AA5"/>
    <mergeCell ref="AB5:AC5"/>
    <mergeCell ref="AD5:AE5"/>
    <mergeCell ref="A4:B4"/>
    <mergeCell ref="C4:F4"/>
    <mergeCell ref="M4:O4"/>
    <mergeCell ref="A5:B5"/>
    <mergeCell ref="C5:F5"/>
    <mergeCell ref="M5:O5"/>
    <mergeCell ref="A1:F1"/>
    <mergeCell ref="M1:Q1"/>
    <mergeCell ref="A2:F2"/>
    <mergeCell ref="M2:N2"/>
    <mergeCell ref="O2:P2"/>
    <mergeCell ref="A3:F3"/>
    <mergeCell ref="M3:O3"/>
  </mergeCells>
  <dataValidations count="6">
    <dataValidation type="list" allowBlank="1" showInputMessage="1" showErrorMessage="1" sqref="K39:L39 K41:L42">
      <formula1>list4</formula1>
    </dataValidation>
    <dataValidation type="list" showInputMessage="1" showErrorMessage="1" sqref="F33:G33 O19:P19 F19">
      <formula1>Lecc</formula1>
    </dataValidation>
    <dataValidation type="list" allowBlank="1" showInputMessage="1" showErrorMessage="1" sqref="B39:C42">
      <formula1>list3</formula1>
    </dataValidation>
    <dataValidation type="list" allowBlank="1" showInputMessage="1" showErrorMessage="1" sqref="K25:L28">
      <formula1>list2</formula1>
    </dataValidation>
    <dataValidation type="list" allowBlank="1" showInputMessage="1" showErrorMessage="1" sqref="B25:B28 C25 C28">
      <formula1>list1</formula1>
    </dataValidation>
    <dataValidation type="list" allowBlank="1" showInputMessage="1" showErrorMessage="1" sqref="Q33:Q42 O33:P33 H33:H42 Q19:Q28 F20:F28 O34:O42 O20:O28 H19:H28 F34:F42">
      <formula1>Lecc</formula1>
    </dataValidation>
  </dataValidations>
  <printOptions horizontalCentered="1" verticalCentered="1"/>
  <pageMargins left="0" right="0" top="0" bottom="0" header="0" footer="0"/>
  <pageSetup paperSize="9" scale="78" orientation="portrait" horizontalDpi="4294967293" r:id="rId1"/>
  <colBreaks count="1" manualBreakCount="1">
    <brk id="17" max="5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3" stopIfTrue="1" id="{B2D3AA0E-CC2F-4BAE-BAE9-CB874679CFDC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D20:G20</xm:sqref>
        </x14:conditionalFormatting>
        <x14:conditionalFormatting xmlns:xm="http://schemas.microsoft.com/office/excel/2006/main">
          <x14:cfRule type="expression" priority="104" stopIfTrue="1" id="{FED2B314-AA92-4691-857E-6C3826AA5D2B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D21:G21</xm:sqref>
        </x14:conditionalFormatting>
        <x14:conditionalFormatting xmlns:xm="http://schemas.microsoft.com/office/excel/2006/main">
          <x14:cfRule type="expression" priority="105" id="{175E8166-110A-4324-ADC2-079E439C6732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F20</xm:sqref>
        </x14:conditionalFormatting>
        <x14:conditionalFormatting xmlns:xm="http://schemas.microsoft.com/office/excel/2006/main">
          <x14:cfRule type="expression" priority="102" id="{D5EEBBFD-2F5C-43CC-9F5B-B7061DD022D1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F21</xm:sqref>
        </x14:conditionalFormatting>
        <x14:conditionalFormatting xmlns:xm="http://schemas.microsoft.com/office/excel/2006/main">
          <x14:cfRule type="expression" priority="101" id="{83C5E498-7F00-466B-BE11-A01C05B39EB5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D22:G22</xm:sqref>
        </x14:conditionalFormatting>
        <x14:conditionalFormatting xmlns:xm="http://schemas.microsoft.com/office/excel/2006/main">
          <x14:cfRule type="expression" priority="100" id="{415F7EFB-31B1-4541-9948-7A6D8F7C179A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F22</xm:sqref>
        </x14:conditionalFormatting>
        <x14:conditionalFormatting xmlns:xm="http://schemas.microsoft.com/office/excel/2006/main">
          <x14:cfRule type="expression" priority="99" id="{DCC6F1B9-CE58-46E1-8666-A3D404955659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D23:G23</xm:sqref>
        </x14:conditionalFormatting>
        <x14:conditionalFormatting xmlns:xm="http://schemas.microsoft.com/office/excel/2006/main">
          <x14:cfRule type="expression" priority="98" id="{087B24E0-8640-4418-80BC-A1E4DDF5CE43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F23</xm:sqref>
        </x14:conditionalFormatting>
        <x14:conditionalFormatting xmlns:xm="http://schemas.microsoft.com/office/excel/2006/main">
          <x14:cfRule type="expression" priority="97" id="{A4005DF6-BC59-44AD-9F53-A8141610CA0F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D19:F19</xm:sqref>
        </x14:conditionalFormatting>
        <x14:conditionalFormatting xmlns:xm="http://schemas.microsoft.com/office/excel/2006/main">
          <x14:cfRule type="expression" priority="96" id="{6A65A67C-9776-493C-803F-862D52BD0D7D}">
            <xm:f>$D$19=Sheet2!$B$10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95" id="{92B0E545-CC5C-48D7-95D0-EE5E86FFC1CD}">
            <xm:f>$D$33=Sheet2!$B$10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D33:G33</xm:sqref>
        </x14:conditionalFormatting>
        <x14:conditionalFormatting xmlns:xm="http://schemas.microsoft.com/office/excel/2006/main">
          <x14:cfRule type="expression" priority="94" id="{C5F449D5-59B0-43D9-BEBD-AF3997CFA69F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93" id="{C3CFB2E3-B950-412C-8DBA-08150791CF4A}">
            <xm:f>$D$20=Sheet2!$B$10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92" id="{FF4279ED-BC44-407F-921A-5B64338074C2}">
            <xm:f>$D$21=Sheet2!$B$10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91" id="{36C62EE8-C4D7-4F5E-A9AA-779A59B35585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expression" priority="90" id="{D7B6F68E-90A0-411B-86A8-DD6C33D29CF1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89" id="{3B6E4EBC-1CC1-4E6E-B248-61738CED842C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D24:G24</xm:sqref>
        </x14:conditionalFormatting>
        <x14:conditionalFormatting xmlns:xm="http://schemas.microsoft.com/office/excel/2006/main">
          <x14:cfRule type="expression" priority="88" id="{CBEB6BC4-D986-456B-AAD6-A2BA598684CE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F24</xm:sqref>
        </x14:conditionalFormatting>
        <x14:conditionalFormatting xmlns:xm="http://schemas.microsoft.com/office/excel/2006/main">
          <x14:cfRule type="expression" priority="87" id="{F659CED9-5B7F-4597-A402-FEC462A266C1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86" id="{699B28CF-06F5-4520-88F5-1230B35BC3F5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D25:G25</xm:sqref>
        </x14:conditionalFormatting>
        <x14:conditionalFormatting xmlns:xm="http://schemas.microsoft.com/office/excel/2006/main">
          <x14:cfRule type="expression" priority="85" id="{3A0FDC5A-E987-4E97-BAB3-32DBF2596D85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F25</xm:sqref>
        </x14:conditionalFormatting>
        <x14:conditionalFormatting xmlns:xm="http://schemas.microsoft.com/office/excel/2006/main">
          <x14:cfRule type="expression" priority="84" id="{538FA144-8D23-4F19-9E53-D07722CFB4C8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expression" priority="83" id="{71893CCE-B0EF-4585-9CF7-70BEA7DAF243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D26:G26</xm:sqref>
        </x14:conditionalFormatting>
        <x14:conditionalFormatting xmlns:xm="http://schemas.microsoft.com/office/excel/2006/main">
          <x14:cfRule type="expression" priority="82" id="{AC4A323C-8FE8-4765-AEA2-C379F6F02FBB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81" id="{AA650F9C-B3E1-4C80-8317-8AC5E289924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80" id="{B2DF9AEA-EAD3-4C2A-BA2B-16E118EBDDF3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D27:G27</xm:sqref>
        </x14:conditionalFormatting>
        <x14:conditionalFormatting xmlns:xm="http://schemas.microsoft.com/office/excel/2006/main">
          <x14:cfRule type="expression" priority="79" id="{71F1E876-3326-47FA-80AE-C5091A1B272F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78" id="{81EB9D3E-C40A-4A28-A378-32350A68079B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77" id="{D992D503-6565-4B00-867A-313DEC962D6C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76" id="{78E2F4F6-74F5-4F09-92A1-62ADBF934F82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75" id="{876337A4-0134-4D20-9497-C75B91CDDC1C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74" id="{C5B97488-65F9-4C35-A72C-5E48B62FC1C7}">
            <xm:f>$M$19=Sheet2!$B$10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M19:P19</xm:sqref>
        </x14:conditionalFormatting>
        <x14:conditionalFormatting xmlns:xm="http://schemas.microsoft.com/office/excel/2006/main">
          <x14:cfRule type="expression" priority="73" id="{5C863F09-4CB5-4666-B2D0-BD288F0C01A2}">
            <xm:f>$M$19=Sheet2!$B$10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72" id="{E23D49E1-C2FF-4D14-B7D5-FF9988AE3966}">
            <xm:f>$M$20=Sheet2!$B$10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71" id="{D8772939-8411-4599-94F4-7B0E38F1BA99}">
            <xm:f>$M$21=Sheet2!$B$10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expression" priority="70" id="{52F6516E-2A66-4852-BBEB-700905250CD5}">
            <xm:f>$M$22=Sheet2!$B$10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69" id="{3F593E10-9F0F-44E1-8A74-41134389507B}">
            <xm:f>$M$23=Sheet2!$B$10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expression" priority="68" id="{4F7879D6-7A10-4A3F-9961-ECEC520BE5DA}">
            <xm:f>$M$24=Sheet2!$B$10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M24:P24</xm:sqref>
        </x14:conditionalFormatting>
        <x14:conditionalFormatting xmlns:xm="http://schemas.microsoft.com/office/excel/2006/main">
          <x14:cfRule type="expression" priority="67" id="{2EEE7699-DB93-4C78-9CCE-B7BCE90C72B6}">
            <xm:f>$M$24=Sheet2!$B$10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66" id="{60D66345-1F37-4F5E-A587-C105D2DF24E3}">
            <xm:f>$M$25=Sheet2!$B$10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M25:P25</xm:sqref>
        </x14:conditionalFormatting>
        <x14:conditionalFormatting xmlns:xm="http://schemas.microsoft.com/office/excel/2006/main">
          <x14:cfRule type="expression" priority="65" id="{84BE91DA-EFBE-47FD-8325-EE1FD60C1CE9}">
            <xm:f>$M$25=Sheet2!$B$10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64" id="{B74641BA-B4AF-4CF4-9842-390D43F97286}">
            <xm:f>$M$26=Sheet2!$B$10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O26:P26</xm:sqref>
        </x14:conditionalFormatting>
        <x14:conditionalFormatting xmlns:xm="http://schemas.microsoft.com/office/excel/2006/main">
          <x14:cfRule type="expression" priority="63" id="{D89328EC-1891-43DF-863E-6C3986F600BD}">
            <xm:f>$M$27=Sheet2!$B$10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M27:P27</xm:sqref>
        </x14:conditionalFormatting>
        <x14:conditionalFormatting xmlns:xm="http://schemas.microsoft.com/office/excel/2006/main">
          <x14:cfRule type="expression" priority="62" id="{8501D9F1-6EB0-4709-904D-3CE632B6F62F}">
            <xm:f>$M$28=Sheet2!$B$10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M28:P28</xm:sqref>
        </x14:conditionalFormatting>
        <x14:conditionalFormatting xmlns:xm="http://schemas.microsoft.com/office/excel/2006/main">
          <x14:cfRule type="expression" priority="61" id="{F1BB2BDC-6BC3-480D-8C85-073E832E433F}">
            <xm:f>$M$28=Sheet2!$B$10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60" id="{0EA2ACBF-0D2A-4D31-8D52-CD21322733AA}">
            <xm:f>$D$34=Sheet2!$B$10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59" id="{FE026594-CE7C-4E68-89F4-166FDB44E186}">
            <xm:f>$D$35=Sheet2!$B$10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expression" priority="58" id="{030986F2-57E0-4265-AC02-BC975F09E70E}">
            <xm:f>$D$36=Sheet2!$B$10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expression" priority="57" id="{1E508694-05A3-472C-BE5D-C393B355919F}">
            <xm:f>$D$37=Sheet2!$B$10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expression" priority="56" id="{5BDEF091-51D2-472A-A345-BEEB1972FC2F}">
            <xm:f>$D$38=Sheet2!$B$10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55" id="{14102C8A-7E9C-45ED-9BC6-FC848845881C}">
            <xm:f>$D$39=Sheet2!$B$10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54" id="{8CC17360-9406-4A31-8B07-04AFD1601C5B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D41:G41</xm:sqref>
        </x14:conditionalFormatting>
        <x14:conditionalFormatting xmlns:xm="http://schemas.microsoft.com/office/excel/2006/main">
          <x14:cfRule type="expression" priority="53" id="{58439C37-F8B6-4EE7-A701-8ECCBC883F37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52" id="{B76D2FD8-EDB4-40EC-A278-2D37639E86CA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51" id="{4B796B52-E63C-4763-8A3D-1096028DCEBF}">
            <xm:f>$M$33=Sheet2!$B$10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M33:P33</xm:sqref>
        </x14:conditionalFormatting>
        <x14:conditionalFormatting xmlns:xm="http://schemas.microsoft.com/office/excel/2006/main">
          <x14:cfRule type="expression" priority="50" id="{F20AF0B2-A4C1-4E83-A99C-49B405DD0FBF}">
            <xm:f>$M$33=Sheet2!$B$10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expression" priority="49" id="{81C64895-FE73-46C7-9B7C-4C4D61A2C299}">
            <xm:f>$M$34=Sheet2!$B$10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Q34</xm:sqref>
        </x14:conditionalFormatting>
        <x14:conditionalFormatting xmlns:xm="http://schemas.microsoft.com/office/excel/2006/main">
          <x14:cfRule type="expression" priority="48" id="{C94F449F-8093-4070-866A-88E4D5149E6F}">
            <xm:f>$M$35=Sheet2!$B$10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expression" priority="47" id="{33632A10-0485-457F-9364-9225CBA25CDB}">
            <xm:f>$M$36=Sheet2!$B$10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Q36</xm:sqref>
        </x14:conditionalFormatting>
        <x14:conditionalFormatting xmlns:xm="http://schemas.microsoft.com/office/excel/2006/main">
          <x14:cfRule type="expression" priority="46" id="{0AD3FC78-B3CA-4D3A-BF41-0AC17E249166}">
            <xm:f>$M$37=Sheet2!$B$10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Q37</xm:sqref>
        </x14:conditionalFormatting>
        <x14:conditionalFormatting xmlns:xm="http://schemas.microsoft.com/office/excel/2006/main">
          <x14:cfRule type="expression" priority="45" id="{5BFAE39C-E3D3-4628-A325-6709666A96A7}">
            <xm:f>$M$38=Sheet2!$B$10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M38:P38</xm:sqref>
        </x14:conditionalFormatting>
        <x14:conditionalFormatting xmlns:xm="http://schemas.microsoft.com/office/excel/2006/main">
          <x14:cfRule type="expression" priority="44" id="{473EFCB5-AE9A-4894-ACF7-33B1C64A16D1}">
            <xm:f>$M$38=Sheet2!$B$10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Q38</xm:sqref>
        </x14:conditionalFormatting>
        <x14:conditionalFormatting xmlns:xm="http://schemas.microsoft.com/office/excel/2006/main">
          <x14:cfRule type="expression" priority="43" id="{35FA83E9-5996-46D1-BDC3-4D3DE3366987}">
            <xm:f>$M$39=Sheet2!$B$10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M39:P39</xm:sqref>
        </x14:conditionalFormatting>
        <x14:conditionalFormatting xmlns:xm="http://schemas.microsoft.com/office/excel/2006/main">
          <x14:cfRule type="expression" priority="42" id="{0E137B99-5D0E-43CF-BDAC-813F64F8B592}">
            <xm:f>$M$39=Sheet2!$B$10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Q39</xm:sqref>
        </x14:conditionalFormatting>
        <x14:conditionalFormatting xmlns:xm="http://schemas.microsoft.com/office/excel/2006/main">
          <x14:cfRule type="expression" priority="41" id="{B0BD9EE9-320A-451F-85A1-2E86D39EC9E9}">
            <xm:f>$M$40=Sheet2!$B$10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M40:P40</xm:sqref>
        </x14:conditionalFormatting>
        <x14:conditionalFormatting xmlns:xm="http://schemas.microsoft.com/office/excel/2006/main">
          <x14:cfRule type="expression" priority="40" id="{65F1D1BD-B1C7-484E-A0AC-9BF3F8E74739}">
            <xm:f>$M$41=Sheet2!$B$10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M41:P41</xm:sqref>
        </x14:conditionalFormatting>
        <x14:conditionalFormatting xmlns:xm="http://schemas.microsoft.com/office/excel/2006/main">
          <x14:cfRule type="expression" priority="39" id="{0A81BE89-4430-4386-B9FE-21EB771E2D1D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38" id="{DB6C7F62-4F21-4DC8-B2C6-607602601729}">
            <xm:f>$M$42=Sheet2!$B$10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Q42</xm:sqref>
        </x14:conditionalFormatting>
        <x14:conditionalFormatting xmlns:xm="http://schemas.microsoft.com/office/excel/2006/main">
          <x14:cfRule type="expression" priority="37" id="{D00CB689-7F5B-46D7-A22E-F6656039E22B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M26:N26</xm:sqref>
        </x14:conditionalFormatting>
        <x14:conditionalFormatting xmlns:xm="http://schemas.microsoft.com/office/excel/2006/main">
          <x14:cfRule type="expression" priority="36" id="{09703134-261D-4BAE-96C0-7AC074FB1B11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35" id="{BF2494DF-F78C-422D-953D-24457450493B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34" id="{884DE0A1-2CE2-4D34-8579-1A9982C6ED7A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33" id="{0291886B-3EC5-4677-8738-AC3EF34356A5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32" id="{FAED2A5F-8F65-41CF-943D-8900AC65B52F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expression" priority="31" id="{3271F2A1-EABF-40AC-AD39-236276C382A0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Q41</xm:sqref>
        </x14:conditionalFormatting>
        <x14:conditionalFormatting xmlns:xm="http://schemas.microsoft.com/office/excel/2006/main">
          <x14:cfRule type="expression" priority="29" stopIfTrue="1" id="{0DFA13D5-8594-4686-BED1-006AF49A1C60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D34:G34</xm:sqref>
        </x14:conditionalFormatting>
        <x14:conditionalFormatting xmlns:xm="http://schemas.microsoft.com/office/excel/2006/main">
          <x14:cfRule type="expression" priority="30" id="{D394F833-FF12-4178-A7C6-791C90BE5B04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F34</xm:sqref>
        </x14:conditionalFormatting>
        <x14:conditionalFormatting xmlns:xm="http://schemas.microsoft.com/office/excel/2006/main">
          <x14:cfRule type="expression" priority="26" stopIfTrue="1" id="{E62D40CB-BFC9-4819-9B52-98F0918EF35D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M34:P34</xm:sqref>
        </x14:conditionalFormatting>
        <x14:conditionalFormatting xmlns:xm="http://schemas.microsoft.com/office/excel/2006/main">
          <x14:cfRule type="expression" priority="27" stopIfTrue="1" id="{B0617B8A-FD63-4B45-BCA4-435B3388D85E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M35:P35</xm:sqref>
        </x14:conditionalFormatting>
        <x14:conditionalFormatting xmlns:xm="http://schemas.microsoft.com/office/excel/2006/main">
          <x14:cfRule type="expression" priority="28" id="{94BAAFF3-65B6-4977-93EB-C4A15F433564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O34</xm:sqref>
        </x14:conditionalFormatting>
        <x14:conditionalFormatting xmlns:xm="http://schemas.microsoft.com/office/excel/2006/main">
          <x14:cfRule type="expression" priority="25" id="{66B2D3E5-0E54-4B4B-8076-B54E2F924A42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O35</xm:sqref>
        </x14:conditionalFormatting>
        <x14:conditionalFormatting xmlns:xm="http://schemas.microsoft.com/office/excel/2006/main">
          <x14:cfRule type="expression" priority="24" id="{1A8FAFD7-8ECD-47AE-BBAB-55BA24FA3BFE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M36:P36</xm:sqref>
        </x14:conditionalFormatting>
        <x14:conditionalFormatting xmlns:xm="http://schemas.microsoft.com/office/excel/2006/main">
          <x14:cfRule type="expression" priority="23" id="{2EC1848A-B5DB-4759-BF9D-E36E50B08335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O36</xm:sqref>
        </x14:conditionalFormatting>
        <x14:conditionalFormatting xmlns:xm="http://schemas.microsoft.com/office/excel/2006/main">
          <x14:cfRule type="expression" priority="22" id="{4A9969EC-F053-4A01-8EEF-3779D18F77FF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M37:P37</xm:sqref>
        </x14:conditionalFormatting>
        <x14:conditionalFormatting xmlns:xm="http://schemas.microsoft.com/office/excel/2006/main">
          <x14:cfRule type="expression" priority="21" id="{303ED78B-6A2D-4EE1-B8F8-1460B2EA1C20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O37</xm:sqref>
        </x14:conditionalFormatting>
        <x14:conditionalFormatting xmlns:xm="http://schemas.microsoft.com/office/excel/2006/main">
          <x14:cfRule type="expression" priority="18" stopIfTrue="1" id="{3F613A08-165B-414C-A182-089442CA8159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M20:P20</xm:sqref>
        </x14:conditionalFormatting>
        <x14:conditionalFormatting xmlns:xm="http://schemas.microsoft.com/office/excel/2006/main">
          <x14:cfRule type="expression" priority="19" stopIfTrue="1" id="{5545E4A8-0DF7-4F99-8927-DCB0E80EA945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M21:P21</xm:sqref>
        </x14:conditionalFormatting>
        <x14:conditionalFormatting xmlns:xm="http://schemas.microsoft.com/office/excel/2006/main">
          <x14:cfRule type="expression" priority="20" id="{5EF5A3C6-1850-4E18-9049-FA3B368B4DCF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O20</xm:sqref>
        </x14:conditionalFormatting>
        <x14:conditionalFormatting xmlns:xm="http://schemas.microsoft.com/office/excel/2006/main">
          <x14:cfRule type="expression" priority="17" id="{68382318-D24F-40A9-89ED-1D5878848BF6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O21</xm:sqref>
        </x14:conditionalFormatting>
        <x14:conditionalFormatting xmlns:xm="http://schemas.microsoft.com/office/excel/2006/main">
          <x14:cfRule type="expression" priority="16" id="{9B22A654-9A9F-40F6-B3BC-846158329BFF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M22:P22</xm:sqref>
        </x14:conditionalFormatting>
        <x14:conditionalFormatting xmlns:xm="http://schemas.microsoft.com/office/excel/2006/main">
          <x14:cfRule type="expression" priority="15" id="{D0004BDC-7F2C-4BC1-AE06-C2A162FCC128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O22</xm:sqref>
        </x14:conditionalFormatting>
        <x14:conditionalFormatting xmlns:xm="http://schemas.microsoft.com/office/excel/2006/main">
          <x14:cfRule type="expression" priority="14" id="{5B7CDA0B-CBED-47CE-A298-D027C237FB37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M23:P23</xm:sqref>
        </x14:conditionalFormatting>
        <x14:conditionalFormatting xmlns:xm="http://schemas.microsoft.com/office/excel/2006/main">
          <x14:cfRule type="expression" priority="13" id="{402401AB-64B5-487E-B38F-378F956A5F3E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O23</xm:sqref>
        </x14:conditionalFormatting>
        <x14:conditionalFormatting xmlns:xm="http://schemas.microsoft.com/office/excel/2006/main">
          <x14:cfRule type="expression" priority="12" stopIfTrue="1" id="{5AA96455-409D-4A66-8594-21A4DAD8779A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D35:G35</xm:sqref>
        </x14:conditionalFormatting>
        <x14:conditionalFormatting xmlns:xm="http://schemas.microsoft.com/office/excel/2006/main">
          <x14:cfRule type="expression" priority="11" id="{8E585339-8DB1-4035-93C9-AEC80CD9E4FC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F35</xm:sqref>
        </x14:conditionalFormatting>
        <x14:conditionalFormatting xmlns:xm="http://schemas.microsoft.com/office/excel/2006/main">
          <x14:cfRule type="expression" priority="10" id="{D5D1B4A4-7926-44E3-83E1-803FCC3EA28D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D36:G36</xm:sqref>
        </x14:conditionalFormatting>
        <x14:conditionalFormatting xmlns:xm="http://schemas.microsoft.com/office/excel/2006/main">
          <x14:cfRule type="expression" priority="9" id="{B159D7B2-81D6-4B63-81F8-3F0470D46E46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F36</xm:sqref>
        </x14:conditionalFormatting>
        <x14:conditionalFormatting xmlns:xm="http://schemas.microsoft.com/office/excel/2006/main">
          <x14:cfRule type="expression" priority="8" id="{53C87E11-12AF-4EDF-8CC6-FF373099D0D0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D37:G37</xm:sqref>
        </x14:conditionalFormatting>
        <x14:conditionalFormatting xmlns:xm="http://schemas.microsoft.com/office/excel/2006/main">
          <x14:cfRule type="expression" priority="7" id="{1406159A-695A-407D-8F75-8EB46E0BE7A9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F37</xm:sqref>
        </x14:conditionalFormatting>
        <x14:conditionalFormatting xmlns:xm="http://schemas.microsoft.com/office/excel/2006/main">
          <x14:cfRule type="expression" priority="6" id="{E7088C13-9F18-482F-B270-89AD65BD7952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D38:G38</xm:sqref>
        </x14:conditionalFormatting>
        <x14:conditionalFormatting xmlns:xm="http://schemas.microsoft.com/office/excel/2006/main">
          <x14:cfRule type="expression" priority="5" id="{778143A0-DC2A-4DF9-9CA4-D6A3262637CC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F38</xm:sqref>
        </x14:conditionalFormatting>
        <x14:conditionalFormatting xmlns:xm="http://schemas.microsoft.com/office/excel/2006/main">
          <x14:cfRule type="expression" priority="4" id="{78F121BB-F5A0-47AA-8EE5-99CB6594F0B2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D39:G39</xm:sqref>
        </x14:conditionalFormatting>
        <x14:conditionalFormatting xmlns:xm="http://schemas.microsoft.com/office/excel/2006/main">
          <x14:cfRule type="expression" priority="3" id="{2FF40534-9D44-4344-8F98-10B1675EF4A2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F39</xm:sqref>
        </x14:conditionalFormatting>
        <x14:conditionalFormatting xmlns:xm="http://schemas.microsoft.com/office/excel/2006/main">
          <x14:cfRule type="expression" priority="2" id="{B2A51802-3F9D-46F2-BA43-E4315BF40676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D40:G40</xm:sqref>
        </x14:conditionalFormatting>
        <x14:conditionalFormatting xmlns:xm="http://schemas.microsoft.com/office/excel/2006/main">
          <x14:cfRule type="expression" priority="1" id="{16AC4DD3-C2E9-4552-B4EB-635CFEDF80F7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Sheet2!$A$1:$A$6</xm:f>
          </x14:formula1>
          <xm:sqref>C5:F5</xm:sqref>
        </x14:dataValidation>
        <x14:dataValidation type="list" showInputMessage="1" showErrorMessage="1">
          <x14:formula1>
            <xm:f>Sheet2!$B$1:$B$10</xm:f>
          </x14:formula1>
          <xm:sqref>D19:E19 M19:N19 D33:E33</xm:sqref>
        </x14:dataValidation>
        <x14:dataValidation type="list" allowBlank="1" showInputMessage="1" showErrorMessage="1">
          <x14:formula1>
            <xm:f>Sheet2!$B$1:$B$10</xm:f>
          </x14:formula1>
          <xm:sqref>M40:M41 D20:D28 E25 M20:M28 M39:N39 N28 E28 M42:N42 M33:N33 E42 N25 M34:M38 D34:D42 E39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16</vt:i4>
      </vt:variant>
    </vt:vector>
  </HeadingPairs>
  <TitlesOfParts>
    <vt:vector size="21" baseType="lpstr">
      <vt:lpstr>Sheet1</vt:lpstr>
      <vt:lpstr>Sheet2</vt:lpstr>
      <vt:lpstr>Sheet3</vt:lpstr>
      <vt:lpstr>Sheet4</vt:lpstr>
      <vt:lpstr>Sheet1 (2)</vt:lpstr>
      <vt:lpstr>Datelist1</vt:lpstr>
      <vt:lpstr>Datelist2</vt:lpstr>
      <vt:lpstr>Datelist3</vt:lpstr>
      <vt:lpstr>Datelist4</vt:lpstr>
      <vt:lpstr>Datlist1</vt:lpstr>
      <vt:lpstr>Lec</vt:lpstr>
      <vt:lpstr>Lecc</vt:lpstr>
      <vt:lpstr>Sheet3!lecTheory</vt:lpstr>
      <vt:lpstr>list1</vt:lpstr>
      <vt:lpstr>list2</vt:lpstr>
      <vt:lpstr>list3</vt:lpstr>
      <vt:lpstr>list4</vt:lpstr>
      <vt:lpstr>Sheet1!Print_Area</vt:lpstr>
      <vt:lpstr>'Sheet1 (2)'!Print_Area</vt:lpstr>
      <vt:lpstr>Sheet4!Print_Area</vt:lpstr>
      <vt:lpstr>theory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2023-05-17T21:25:29Z</dcterms:modified>
</cp:coreProperties>
</file>