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 showInkAnnotation="0"/>
  <xr:revisionPtr revIDLastSave="0" documentId="13_ncr:1_{46A4CEEB-5274-4672-9B17-557F7CBDB6FA}" xr6:coauthVersionLast="47" xr6:coauthVersionMax="47" xr10:uidLastSave="{00000000-0000-0000-0000-000000000000}"/>
  <bookViews>
    <workbookView xWindow="0" yWindow="600" windowWidth="20490" windowHeight="10920" tabRatio="954" xr2:uid="{00000000-000D-0000-FFFF-FFFF00000000}"/>
  </bookViews>
  <sheets>
    <sheet name="د.سامی" sheetId="45" r:id="rId1"/>
    <sheet name=" د.ئازاد" sheetId="52" r:id="rId2"/>
    <sheet name="د.پەیمان" sheetId="53" r:id="rId3"/>
    <sheet name="info" sheetId="44" r:id="rId4"/>
    <sheet name="Clender bilder" sheetId="2" state="hidden" r:id="rId5"/>
    <sheet name="monthly" sheetId="3" state="hidden" r:id="rId6"/>
  </sheets>
  <definedNames>
    <definedName name="_xlnm.Print_Area" localSheetId="1">' د.ئازاد'!$A$1:$O$46</definedName>
    <definedName name="_xlnm.Print_Area" localSheetId="5">monthly!$A$4:$J$16</definedName>
    <definedName name="_xlnm.Print_Area" localSheetId="2">د.پەیمان!$A$1:$O$46</definedName>
    <definedName name="_xlnm.Print_Area" localSheetId="0">د.سامی!$A$1:$O$46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52" l="1"/>
  <c r="M46" i="52" l="1"/>
  <c r="F46" i="52"/>
  <c r="C46" i="52"/>
  <c r="M46" i="53"/>
  <c r="F46" i="53"/>
  <c r="C46" i="53"/>
  <c r="M46" i="45"/>
  <c r="F46" i="45"/>
  <c r="C46" i="45"/>
  <c r="N37" i="53" l="1"/>
  <c r="G37" i="53"/>
  <c r="N36" i="53"/>
  <c r="M36" i="53"/>
  <c r="F36" i="53"/>
  <c r="G36" i="53" s="1"/>
  <c r="M35" i="53"/>
  <c r="N35" i="53" s="1"/>
  <c r="F35" i="53"/>
  <c r="G35" i="53" s="1"/>
  <c r="N34" i="53"/>
  <c r="M34" i="53"/>
  <c r="F34" i="53"/>
  <c r="G34" i="53" s="1"/>
  <c r="N33" i="53"/>
  <c r="M33" i="53"/>
  <c r="F33" i="53"/>
  <c r="G33" i="53" s="1"/>
  <c r="M32" i="53"/>
  <c r="N32" i="53" s="1"/>
  <c r="N38" i="53" s="1"/>
  <c r="F32" i="53"/>
  <c r="G32" i="53" s="1"/>
  <c r="C31" i="53"/>
  <c r="N25" i="53"/>
  <c r="G25" i="53"/>
  <c r="M24" i="53"/>
  <c r="N24" i="53" s="1"/>
  <c r="F24" i="53"/>
  <c r="G24" i="53" s="1"/>
  <c r="M23" i="53"/>
  <c r="N23" i="53" s="1"/>
  <c r="F23" i="53"/>
  <c r="G23" i="53" s="1"/>
  <c r="M22" i="53"/>
  <c r="N22" i="53" s="1"/>
  <c r="F22" i="53"/>
  <c r="G22" i="53" s="1"/>
  <c r="M21" i="53"/>
  <c r="N21" i="53" s="1"/>
  <c r="F21" i="53"/>
  <c r="G21" i="53" s="1"/>
  <c r="M20" i="53"/>
  <c r="N20" i="53" s="1"/>
  <c r="G20" i="53"/>
  <c r="F20" i="53"/>
  <c r="Q15" i="53"/>
  <c r="N3" i="53"/>
  <c r="N37" i="52"/>
  <c r="G37" i="52"/>
  <c r="M36" i="52"/>
  <c r="N36" i="52" s="1"/>
  <c r="F36" i="52"/>
  <c r="G36" i="52" s="1"/>
  <c r="M35" i="52"/>
  <c r="N35" i="52" s="1"/>
  <c r="F35" i="52"/>
  <c r="G35" i="52" s="1"/>
  <c r="M34" i="52"/>
  <c r="N34" i="52" s="1"/>
  <c r="F34" i="52"/>
  <c r="G34" i="52" s="1"/>
  <c r="M33" i="52"/>
  <c r="N33" i="52" s="1"/>
  <c r="F33" i="52"/>
  <c r="G33" i="52" s="1"/>
  <c r="M32" i="52"/>
  <c r="N32" i="52" s="1"/>
  <c r="F32" i="52"/>
  <c r="G32" i="52" s="1"/>
  <c r="C31" i="52"/>
  <c r="N25" i="52"/>
  <c r="M24" i="52"/>
  <c r="N24" i="52" s="1"/>
  <c r="F24" i="52"/>
  <c r="G24" i="52" s="1"/>
  <c r="M23" i="52"/>
  <c r="N23" i="52" s="1"/>
  <c r="F23" i="52"/>
  <c r="G23" i="52" s="1"/>
  <c r="M22" i="52"/>
  <c r="N22" i="52" s="1"/>
  <c r="F22" i="52"/>
  <c r="G22" i="52" s="1"/>
  <c r="M21" i="52"/>
  <c r="N21" i="52" s="1"/>
  <c r="F21" i="52"/>
  <c r="G21" i="52" s="1"/>
  <c r="M20" i="52"/>
  <c r="N20" i="52" s="1"/>
  <c r="F20" i="52"/>
  <c r="G20" i="52" s="1"/>
  <c r="M7" i="52"/>
  <c r="Q15" i="52" s="1"/>
  <c r="N26" i="53" l="1"/>
  <c r="N27" i="53" s="1"/>
  <c r="N39" i="53"/>
  <c r="G38" i="52"/>
  <c r="G39" i="52" s="1"/>
  <c r="G26" i="53"/>
  <c r="G27" i="53" s="1"/>
  <c r="N38" i="52"/>
  <c r="N39" i="52" s="1"/>
  <c r="G26" i="52"/>
  <c r="G27" i="52" s="1"/>
  <c r="G38" i="53"/>
  <c r="G39" i="53" s="1"/>
  <c r="N26" i="52"/>
  <c r="N27" i="52" s="1"/>
  <c r="D40" i="45"/>
  <c r="N37" i="45"/>
  <c r="G37" i="45"/>
  <c r="M36" i="45"/>
  <c r="N36" i="45" s="1"/>
  <c r="F36" i="45"/>
  <c r="G36" i="45" s="1"/>
  <c r="M35" i="45"/>
  <c r="N35" i="45" s="1"/>
  <c r="F35" i="45"/>
  <c r="G35" i="45" s="1"/>
  <c r="M34" i="45"/>
  <c r="N34" i="45" s="1"/>
  <c r="F34" i="45"/>
  <c r="G34" i="45" s="1"/>
  <c r="M33" i="45"/>
  <c r="N33" i="45" s="1"/>
  <c r="F33" i="45"/>
  <c r="G33" i="45" s="1"/>
  <c r="M32" i="45"/>
  <c r="N32" i="45" s="1"/>
  <c r="F32" i="45"/>
  <c r="G32" i="45" s="1"/>
  <c r="C31" i="45"/>
  <c r="N25" i="45"/>
  <c r="G25" i="45"/>
  <c r="M24" i="45"/>
  <c r="N24" i="45" s="1"/>
  <c r="F24" i="45"/>
  <c r="G24" i="45" s="1"/>
  <c r="M23" i="45"/>
  <c r="N23" i="45" s="1"/>
  <c r="F23" i="45"/>
  <c r="G23" i="45" s="1"/>
  <c r="M22" i="45"/>
  <c r="N22" i="45" s="1"/>
  <c r="F22" i="45"/>
  <c r="G22" i="45" s="1"/>
  <c r="M21" i="45"/>
  <c r="N21" i="45" s="1"/>
  <c r="F21" i="45"/>
  <c r="G21" i="45" s="1"/>
  <c r="M20" i="45"/>
  <c r="N20" i="45" s="1"/>
  <c r="F20" i="45"/>
  <c r="G20" i="45" s="1"/>
  <c r="M7" i="45"/>
  <c r="D41" i="53" l="1"/>
  <c r="D43" i="53" s="1"/>
  <c r="D41" i="52"/>
  <c r="D43" i="52" s="1"/>
  <c r="G38" i="45"/>
  <c r="G39" i="45" s="1"/>
  <c r="G26" i="45"/>
  <c r="G27" i="45" s="1"/>
  <c r="N26" i="45"/>
  <c r="N27" i="45" s="1"/>
  <c r="N38" i="45"/>
  <c r="N39" i="45" s="1"/>
  <c r="D41" i="45" l="1"/>
  <c r="D43" i="45" s="1"/>
  <c r="C5" i="2" l="1"/>
  <c r="B5" i="2" l="1"/>
  <c r="C6" i="2"/>
  <c r="B6" i="2" s="1"/>
  <c r="B4" i="3" l="1"/>
  <c r="C7" i="2"/>
  <c r="B7" i="2" s="1"/>
  <c r="C8" i="2" l="1"/>
  <c r="B8" i="2" s="1"/>
  <c r="H12" i="3"/>
  <c r="C4" i="3"/>
  <c r="D4" i="3"/>
  <c r="C12" i="3"/>
  <c r="H4" i="3"/>
  <c r="B5" i="3"/>
  <c r="H13" i="3" s="1"/>
  <c r="C9" i="2" l="1"/>
  <c r="B9" i="2" s="1"/>
  <c r="C13" i="3"/>
  <c r="H5" i="3"/>
  <c r="D5" i="3"/>
  <c r="C5" i="3"/>
  <c r="B7" i="3"/>
  <c r="C7" i="3" s="1"/>
  <c r="B6" i="3"/>
  <c r="C10" i="2" l="1"/>
  <c r="B10" i="2" s="1"/>
  <c r="C15" i="3"/>
  <c r="D7" i="3"/>
  <c r="H7" i="3"/>
  <c r="H15" i="3"/>
  <c r="C6" i="3"/>
  <c r="H6" i="3"/>
  <c r="D6" i="3"/>
  <c r="C14" i="3"/>
  <c r="H14" i="3"/>
  <c r="B8" i="3"/>
  <c r="D8" i="3" s="1"/>
  <c r="C11" i="2" l="1"/>
  <c r="B11" i="2" s="1"/>
  <c r="C8" i="3"/>
  <c r="C16" i="3"/>
  <c r="H8" i="3"/>
  <c r="H16" i="3"/>
  <c r="C12" i="2" l="1"/>
  <c r="B12" i="2" s="1"/>
  <c r="C13" i="2" l="1"/>
  <c r="B13" i="2" s="1"/>
  <c r="C14" i="2" l="1"/>
  <c r="B14" i="2" s="1"/>
  <c r="B12" i="3"/>
  <c r="D12" i="3" s="1"/>
  <c r="C15" i="2" l="1"/>
  <c r="B15" i="2" s="1"/>
  <c r="B13" i="3"/>
  <c r="D13" i="3" s="1"/>
  <c r="C16" i="2" l="1"/>
  <c r="B16" i="2" s="1"/>
  <c r="B14" i="3"/>
  <c r="D14" i="3" s="1"/>
  <c r="C17" i="2" l="1"/>
  <c r="B17" i="2" s="1"/>
  <c r="B15" i="3"/>
  <c r="D15" i="3" s="1"/>
  <c r="C18" i="2" l="1"/>
  <c r="B18" i="2" s="1"/>
  <c r="B16" i="3"/>
  <c r="D16" i="3" s="1"/>
  <c r="C19" i="2" l="1"/>
  <c r="B19" i="2" s="1"/>
  <c r="C20" i="2" l="1"/>
  <c r="B20" i="2" s="1"/>
  <c r="C21" i="2" l="1"/>
  <c r="B21" i="2" s="1"/>
  <c r="G4" i="3"/>
  <c r="C22" i="2" l="1"/>
  <c r="B22" i="2" s="1"/>
  <c r="G5" i="3"/>
  <c r="C23" i="2" l="1"/>
  <c r="B23" i="2" s="1"/>
  <c r="G6" i="3"/>
  <c r="C24" i="2" l="1"/>
  <c r="B24" i="2" s="1"/>
  <c r="G7" i="3"/>
  <c r="C25" i="2" l="1"/>
  <c r="B25" i="2" s="1"/>
  <c r="G8" i="3"/>
  <c r="C26" i="2" l="1"/>
  <c r="B26" i="2" s="1"/>
  <c r="C27" i="2" l="1"/>
  <c r="B27" i="2" s="1"/>
  <c r="C28" i="2" l="1"/>
  <c r="B28" i="2" s="1"/>
  <c r="G12" i="3"/>
  <c r="C29" i="2" l="1"/>
  <c r="B29" i="2" s="1"/>
  <c r="G13" i="3"/>
  <c r="C30" i="2" l="1"/>
  <c r="B30" i="2" s="1"/>
  <c r="G14" i="3"/>
  <c r="C31" i="2" l="1"/>
  <c r="B31" i="2" s="1"/>
  <c r="G15" i="3"/>
  <c r="C32" i="2" l="1"/>
  <c r="B32" i="2" s="1"/>
  <c r="G16" i="3"/>
  <c r="G18" i="3" l="1"/>
  <c r="C33" i="2"/>
  <c r="B33" i="2" s="1"/>
  <c r="G19" i="3" l="1"/>
  <c r="C34" i="2"/>
  <c r="B34" i="2" s="1"/>
  <c r="G20" i="3" l="1"/>
  <c r="C35" i="2"/>
  <c r="B35" i="2" s="1"/>
  <c r="G21" i="3" l="1"/>
  <c r="C36" i="2"/>
  <c r="B36" i="2" s="1"/>
  <c r="G22" i="3" l="1"/>
  <c r="C37" i="2"/>
  <c r="B37" i="2" s="1"/>
  <c r="C38" i="2" l="1"/>
  <c r="B38" i="2" s="1"/>
</calcChain>
</file>

<file path=xl/sharedStrings.xml><?xml version="1.0" encoding="utf-8"?>
<sst xmlns="http://schemas.openxmlformats.org/spreadsheetml/2006/main" count="393" uniqueCount="76">
  <si>
    <t>Sunday</t>
  </si>
  <si>
    <t>Monday</t>
  </si>
  <si>
    <t>Tuesday</t>
  </si>
  <si>
    <t>Wednesday</t>
  </si>
  <si>
    <t>Thursday</t>
  </si>
  <si>
    <t>Friday</t>
  </si>
  <si>
    <t>Saturday</t>
  </si>
  <si>
    <t>day</t>
  </si>
  <si>
    <t>month</t>
  </si>
  <si>
    <t>SUMIF</t>
  </si>
  <si>
    <t>هةفتةى يةكةم</t>
  </si>
  <si>
    <t>شةممة</t>
  </si>
  <si>
    <t>يةك شةممة</t>
  </si>
  <si>
    <t>دوو شةممة</t>
  </si>
  <si>
    <t>سىَ شةممة</t>
  </si>
  <si>
    <t>ضوار شةممة</t>
  </si>
  <si>
    <t>ثيَنج شةممة</t>
  </si>
  <si>
    <t>ثرؤذةى تويَذينةوة</t>
  </si>
  <si>
    <t>سةرثةرشتى خ.ب</t>
  </si>
  <si>
    <t>ثلةى زانستى:</t>
  </si>
  <si>
    <t xml:space="preserve"> فؤرمى وانة زيَدةكان </t>
  </si>
  <si>
    <t>سةرؤكايةتى زانكؤى سةلاحةددين/ هةوليََََر</t>
  </si>
  <si>
    <r>
      <t xml:space="preserve"> </t>
    </r>
    <r>
      <rPr>
        <sz val="8"/>
        <color theme="1"/>
        <rFont val="Times New Roman"/>
        <family val="1"/>
      </rPr>
      <t/>
    </r>
  </si>
  <si>
    <t xml:space="preserve">  مانطى</t>
  </si>
  <si>
    <t>قوتابى</t>
  </si>
  <si>
    <t>IT(LAB) group (A)</t>
  </si>
  <si>
    <t>Spss (Lab) group (B)</t>
  </si>
  <si>
    <t xml:space="preserve">  هةفتةى  دووةم </t>
  </si>
  <si>
    <t>هةفتةى سيًيةم</t>
  </si>
  <si>
    <t>هةفتةى ضوارةم</t>
  </si>
  <si>
    <t>Probability &amp; Statistics</t>
  </si>
  <si>
    <t xml:space="preserve">واذوى مامؤستا </t>
  </si>
  <si>
    <t xml:space="preserve"> سةرؤكى بةش </t>
  </si>
  <si>
    <t xml:space="preserve"> رِاطرى كؤليَذ</t>
  </si>
  <si>
    <t>كاتذميَر</t>
  </si>
  <si>
    <t>كؤى كاتذميَرةكانى زيَدةكى :</t>
  </si>
  <si>
    <t xml:space="preserve"> نـــرخى كـاتـــذمـــيَريـَك: </t>
  </si>
  <si>
    <t>ماتماتيك</t>
  </si>
  <si>
    <r>
      <t xml:space="preserve">                                                                                           </t>
    </r>
    <r>
      <rPr>
        <sz val="14"/>
        <color theme="1"/>
        <rFont val="Times New Roman"/>
        <family val="1"/>
      </rPr>
      <t xml:space="preserve">              </t>
    </r>
    <r>
      <rPr>
        <sz val="14"/>
        <color theme="1"/>
        <rFont val="Ali_K_Sahifa Bold"/>
        <charset val="178"/>
      </rPr>
      <t xml:space="preserve">                  </t>
    </r>
  </si>
  <si>
    <t>كؤي طشتي</t>
  </si>
  <si>
    <t>كؤليَذى :    ثةروةردةى بنةرةتي</t>
  </si>
  <si>
    <t xml:space="preserve">بةشى : </t>
  </si>
  <si>
    <t>پراکتیکى/ پەروەردەیی</t>
  </si>
  <si>
    <t>گۆرین</t>
  </si>
  <si>
    <t>کۆی وانەکان</t>
  </si>
  <si>
    <t>رێکەوت</t>
  </si>
  <si>
    <t>رۆژ</t>
  </si>
  <si>
    <r>
      <t xml:space="preserve"> پ.ى.د.</t>
    </r>
    <r>
      <rPr>
        <b/>
        <sz val="11"/>
        <color theme="1"/>
        <rFont val="Traditional Arabic"/>
        <family val="1"/>
      </rPr>
      <t xml:space="preserve"> </t>
    </r>
    <r>
      <rPr>
        <b/>
        <sz val="11"/>
        <color theme="1"/>
        <rFont val="Arial"/>
        <family val="2"/>
      </rPr>
      <t>سيروان عارب صادق</t>
    </r>
  </si>
  <si>
    <t>نـــــاوى مامــؤســتا:</t>
  </si>
  <si>
    <t>9:30--8:30</t>
  </si>
  <si>
    <t>10:30--9:30</t>
  </si>
  <si>
    <t>11:30--10:30</t>
  </si>
  <si>
    <t>12:30--11:30</t>
  </si>
  <si>
    <t>1:30--12:30</t>
  </si>
  <si>
    <t>2:30--1:30</t>
  </si>
  <si>
    <t xml:space="preserve">first start day of week </t>
  </si>
  <si>
    <t>or Starday</t>
  </si>
  <si>
    <t>پ.ی.د. سامی علی حسین</t>
  </si>
  <si>
    <t>نیسابی راستەقینە</t>
  </si>
  <si>
    <t>نیسابی یاسایی</t>
  </si>
  <si>
    <t>دابەزینى نیساب</t>
  </si>
  <si>
    <t xml:space="preserve">کۆی وانەى زیدەى </t>
  </si>
  <si>
    <t>تیورى ماتماتیک *1.5</t>
  </si>
  <si>
    <t>ی.راگری كۆلێژ</t>
  </si>
  <si>
    <t>پڕۆفیسۆری یاریدەدەر</t>
  </si>
  <si>
    <t>پ.د.ازاد ابراهیم امین</t>
  </si>
  <si>
    <t>پڕۆفیسۆر</t>
  </si>
  <si>
    <t>پ.ی.د.پەیمان عباس رشید</t>
  </si>
  <si>
    <t>قوتابی دكتۆرا/اوین سیدعبدالله كريم</t>
  </si>
  <si>
    <t>قوتابی دكتۆرا/ڕێبازی یاسین طه</t>
  </si>
  <si>
    <t>قوتابی ماستەر/ایڤان سوارە سلێمان علی</t>
  </si>
  <si>
    <t>قوتابی ماستەر/هەتاو سلیم رشید</t>
  </si>
  <si>
    <t>ب.خوێندنی باڵا</t>
  </si>
  <si>
    <t>پ.ی.د.هلز عنتر ولی</t>
  </si>
  <si>
    <t>پلةى زانستى:</t>
  </si>
  <si>
    <t>قوتابی ماستەر/هتاو سلیم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</si>
</sst>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[$-2000401]0"/>
  </numFmts>
  <fonts count="64">
    <font>
      <sz val="11"/>
      <color theme="1"/>
      <name val="Calibri"/>
      <family val="2"/>
      <scheme val="minor"/>
    </font>
    <font>
      <sz val="14"/>
      <color rgb="FF2C2C2D"/>
      <name val="Times New Roman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theme="1"/>
      <name val="Ali_K_Sahifa Bold"/>
      <charset val="178"/>
    </font>
    <font>
      <sz val="9"/>
      <color theme="1"/>
      <name val="Ali_K_Samik"/>
      <charset val="178"/>
    </font>
    <font>
      <sz val="8"/>
      <color theme="1"/>
      <name val="Ali_K_Samik"/>
      <charset val="178"/>
    </font>
    <font>
      <b/>
      <sz val="8"/>
      <color theme="1"/>
      <name val="Ali_K_Sahifa Bold"/>
      <charset val="178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Ali_K_Samik"/>
      <charset val="178"/>
    </font>
    <font>
      <sz val="12"/>
      <color theme="1"/>
      <name val="Times New Roman"/>
      <family val="1"/>
    </font>
    <font>
      <b/>
      <sz val="10"/>
      <color theme="0"/>
      <name val="Times New Roman"/>
      <family val="1"/>
    </font>
    <font>
      <b/>
      <sz val="8"/>
      <color theme="0"/>
      <name val="Times New Roman"/>
      <family val="1"/>
    </font>
    <font>
      <sz val="7"/>
      <color theme="1"/>
      <name val="Ali_K_Samik"/>
      <charset val="178"/>
    </font>
    <font>
      <b/>
      <sz val="11"/>
      <color theme="1"/>
      <name val="Ali_K_Sahifa Bold"/>
      <charset val="178"/>
    </font>
    <font>
      <b/>
      <sz val="11"/>
      <color theme="1"/>
      <name val="Ali_K_Samik"/>
      <charset val="178"/>
    </font>
    <font>
      <b/>
      <sz val="11"/>
      <color theme="1"/>
      <name val="Arial"/>
      <family val="2"/>
    </font>
    <font>
      <b/>
      <sz val="11"/>
      <color theme="1"/>
      <name val="Traditional Arabic"/>
      <family val="1"/>
    </font>
    <font>
      <sz val="12"/>
      <color theme="1"/>
      <name val="Calibri"/>
      <family val="2"/>
      <scheme val="minor"/>
    </font>
    <font>
      <sz val="12"/>
      <color theme="1"/>
      <name val="Ali_K_Samik"/>
      <charset val="178"/>
    </font>
    <font>
      <b/>
      <sz val="14"/>
      <color theme="1"/>
      <name val="Times New Roman"/>
      <family val="1"/>
    </font>
    <font>
      <sz val="11"/>
      <color theme="0" tint="-0.249977111117893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b/>
      <sz val="14"/>
      <color theme="1"/>
      <name val="Ali_K_Sahifa Bold"/>
      <charset val="178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li_K_Sahifa Bold"/>
      <charset val="178"/>
    </font>
    <font>
      <sz val="14"/>
      <color theme="1"/>
      <name val="Times New Roman"/>
      <family val="1"/>
    </font>
    <font>
      <sz val="11"/>
      <color theme="0"/>
      <name val="Calibri"/>
      <family val="2"/>
      <scheme val="minor"/>
    </font>
    <font>
      <sz val="12"/>
      <color theme="0"/>
      <name val="Times New Roman"/>
      <family val="1"/>
    </font>
    <font>
      <b/>
      <sz val="14"/>
      <color theme="1"/>
      <name val="Ali_K_Samik"/>
      <charset val="178"/>
    </font>
    <font>
      <sz val="14"/>
      <color theme="1"/>
      <name val="Ali_K_Samik"/>
      <charset val="178"/>
    </font>
    <font>
      <b/>
      <sz val="14"/>
      <color theme="0"/>
      <name val="Times New Roman"/>
      <family val="1"/>
    </font>
    <font>
      <sz val="11"/>
      <color theme="0"/>
      <name val="Ali_K_Samik"/>
      <charset val="178"/>
    </font>
    <font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name val="Times New Roman"/>
      <family val="1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1"/>
      <color theme="0"/>
      <name val="Ali_K_Sahifa Bold"/>
      <charset val="178"/>
    </font>
    <font>
      <sz val="11"/>
      <color theme="1"/>
      <name val="Algerian"/>
      <family val="5"/>
    </font>
    <font>
      <b/>
      <sz val="11"/>
      <color theme="0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Unikurd Jino"/>
      <family val="2"/>
    </font>
    <font>
      <sz val="11"/>
      <color theme="1"/>
      <name val="Unikurd Jino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0"/>
      <color theme="1"/>
      <name val="Ali_K_Samik"/>
      <charset val="178"/>
    </font>
    <font>
      <b/>
      <sz val="10"/>
      <color theme="1"/>
      <name val="Calibri"/>
      <family val="2"/>
    </font>
    <font>
      <b/>
      <sz val="10"/>
      <color theme="1"/>
      <name val="Ali_K_Sahifa Bold"/>
      <charset val="178"/>
    </font>
    <font>
      <b/>
      <sz val="10"/>
      <color theme="0" tint="-0.1499984740745262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Zanest_Traditional Bold"/>
      <charset val="178"/>
    </font>
    <font>
      <u/>
      <sz val="10"/>
      <color theme="1"/>
      <name val="Ali_K_Traditional"/>
      <charset val="178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Ali_K_Samik"/>
      <charset val="178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2">
    <xf numFmtId="0" fontId="0" fillId="0" borderId="0" xfId="0"/>
    <xf numFmtId="14" fontId="0" fillId="0" borderId="0" xfId="0" applyNumberFormat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2" fillId="0" borderId="0" xfId="1" applyAlignment="1">
      <alignment vertical="center"/>
    </xf>
    <xf numFmtId="0" fontId="5" fillId="0" borderId="0" xfId="0" applyFont="1" applyAlignment="1">
      <alignment horizontal="right" vertical="center" readingOrder="2"/>
    </xf>
    <xf numFmtId="0" fontId="3" fillId="0" borderId="0" xfId="0" applyFont="1"/>
    <xf numFmtId="0" fontId="0" fillId="2" borderId="1" xfId="0" applyFill="1" applyBorder="1"/>
    <xf numFmtId="0" fontId="8" fillId="0" borderId="0" xfId="0" applyFont="1" applyAlignment="1">
      <alignment horizontal="right" vertical="center" wrapText="1" readingOrder="2"/>
    </xf>
    <xf numFmtId="0" fontId="7" fillId="0" borderId="0" xfId="0" applyFont="1" applyAlignment="1">
      <alignment horizontal="center" vertical="center" wrapText="1" readingOrder="2"/>
    </xf>
    <xf numFmtId="0" fontId="7" fillId="0" borderId="14" xfId="0" applyFont="1" applyBorder="1" applyAlignment="1">
      <alignment horizontal="center" vertical="center" wrapText="1" readingOrder="1"/>
    </xf>
    <xf numFmtId="0" fontId="6" fillId="0" borderId="14" xfId="0" applyFont="1" applyBorder="1" applyAlignment="1">
      <alignment horizontal="center" vertical="center" wrapText="1" readingOrder="1"/>
    </xf>
    <xf numFmtId="0" fontId="14" fillId="0" borderId="0" xfId="0" applyFont="1" applyAlignment="1">
      <alignment horizontal="center" vertical="center" wrapText="1" readingOrder="2"/>
    </xf>
    <xf numFmtId="0" fontId="13" fillId="0" borderId="0" xfId="0" applyFont="1" applyAlignment="1">
      <alignment horizontal="center" vertical="center" wrapText="1" readingOrder="2"/>
    </xf>
    <xf numFmtId="0" fontId="15" fillId="0" borderId="0" xfId="0" applyFont="1" applyAlignment="1">
      <alignment horizontal="center" vertical="center" readingOrder="2"/>
    </xf>
    <xf numFmtId="0" fontId="11" fillId="0" borderId="0" xfId="0" applyFont="1"/>
    <xf numFmtId="0" fontId="17" fillId="0" borderId="0" xfId="0" applyFont="1" applyAlignment="1">
      <alignment horizontal="center" vertical="center" readingOrder="2"/>
    </xf>
    <xf numFmtId="0" fontId="20" fillId="0" borderId="0" xfId="0" applyFont="1"/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1" fillId="0" borderId="14" xfId="0" applyFont="1" applyBorder="1" applyAlignment="1">
      <alignment horizontal="center" vertical="center" wrapText="1" readingOrder="1"/>
    </xf>
    <xf numFmtId="0" fontId="10" fillId="0" borderId="4" xfId="0" applyFont="1" applyBorder="1" applyAlignment="1">
      <alignment horizontal="center" vertical="center" wrapText="1" readingOrder="2"/>
    </xf>
    <xf numFmtId="0" fontId="10" fillId="0" borderId="15" xfId="0" applyFont="1" applyBorder="1" applyAlignment="1">
      <alignment horizontal="center" vertical="center" wrapText="1" readingOrder="2"/>
    </xf>
    <xf numFmtId="0" fontId="24" fillId="0" borderId="0" xfId="0" applyFont="1" applyAlignment="1">
      <alignment horizontal="center"/>
    </xf>
    <xf numFmtId="0" fontId="27" fillId="0" borderId="0" xfId="0" applyFont="1"/>
    <xf numFmtId="0" fontId="28" fillId="0" borderId="0" xfId="0" applyFont="1"/>
    <xf numFmtId="0" fontId="28" fillId="0" borderId="0" xfId="0" applyFont="1" applyAlignment="1">
      <alignment horizontal="center" vertical="center" readingOrder="2"/>
    </xf>
    <xf numFmtId="0" fontId="28" fillId="0" borderId="0" xfId="0" applyFont="1" applyAlignment="1">
      <alignment horizontal="right" vertical="center" readingOrder="2"/>
    </xf>
    <xf numFmtId="0" fontId="0" fillId="0" borderId="0" xfId="0" applyAlignment="1">
      <alignment horizontal="center"/>
    </xf>
    <xf numFmtId="0" fontId="30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 applyAlignment="1">
      <alignment horizontal="center" vertical="center"/>
    </xf>
    <xf numFmtId="0" fontId="35" fillId="0" borderId="0" xfId="0" applyFont="1"/>
    <xf numFmtId="0" fontId="11" fillId="4" borderId="14" xfId="0" applyFont="1" applyFill="1" applyBorder="1" applyAlignment="1">
      <alignment horizontal="center" vertical="center" wrapText="1" readingOrder="1"/>
    </xf>
    <xf numFmtId="0" fontId="11" fillId="4" borderId="20" xfId="0" applyFont="1" applyFill="1" applyBorder="1" applyAlignment="1">
      <alignment horizontal="center" vertical="center" wrapText="1" readingOrder="1"/>
    </xf>
    <xf numFmtId="0" fontId="21" fillId="0" borderId="0" xfId="0" applyFont="1"/>
    <xf numFmtId="0" fontId="29" fillId="0" borderId="0" xfId="0" applyFont="1"/>
    <xf numFmtId="0" fontId="21" fillId="0" borderId="0" xfId="0" applyFont="1" applyAlignment="1">
      <alignment horizontal="center" vertical="center" wrapText="1" readingOrder="2"/>
    </xf>
    <xf numFmtId="0" fontId="21" fillId="6" borderId="0" xfId="0" applyFont="1" applyFill="1" applyAlignment="1">
      <alignment horizontal="center" vertical="center" wrapText="1" readingOrder="2"/>
    </xf>
    <xf numFmtId="0" fontId="20" fillId="6" borderId="0" xfId="0" applyFont="1" applyFill="1"/>
    <xf numFmtId="0" fontId="26" fillId="0" borderId="0" xfId="0" applyFont="1" applyAlignment="1">
      <alignment horizontal="right" vertical="center" readingOrder="2"/>
    </xf>
    <xf numFmtId="0" fontId="12" fillId="0" borderId="2" xfId="0" applyFont="1" applyBorder="1" applyAlignment="1">
      <alignment horizontal="center" vertical="center" wrapText="1" readingOrder="2"/>
    </xf>
    <xf numFmtId="0" fontId="10" fillId="3" borderId="11" xfId="0" applyFont="1" applyFill="1" applyBorder="1" applyAlignment="1">
      <alignment horizontal="center" vertical="center" wrapText="1" readingOrder="2"/>
    </xf>
    <xf numFmtId="0" fontId="37" fillId="0" borderId="17" xfId="0" applyFont="1" applyBorder="1" applyAlignment="1">
      <alignment horizontal="center" vertical="center" wrapText="1" readingOrder="1"/>
    </xf>
    <xf numFmtId="0" fontId="38" fillId="0" borderId="17" xfId="0" applyFont="1" applyBorder="1" applyAlignment="1">
      <alignment horizontal="center" vertical="center" wrapText="1" readingOrder="1"/>
    </xf>
    <xf numFmtId="0" fontId="39" fillId="0" borderId="7" xfId="0" applyFont="1" applyBorder="1" applyAlignment="1">
      <alignment horizontal="center" vertical="center" wrapText="1" readingOrder="1"/>
    </xf>
    <xf numFmtId="0" fontId="0" fillId="2" borderId="0" xfId="0" applyFill="1" applyAlignment="1">
      <alignment horizontal="center"/>
    </xf>
    <xf numFmtId="0" fontId="41" fillId="0" borderId="0" xfId="0" applyFont="1"/>
    <xf numFmtId="0" fontId="42" fillId="0" borderId="0" xfId="0" applyFont="1"/>
    <xf numFmtId="0" fontId="11" fillId="0" borderId="0" xfId="0" applyFont="1" applyAlignment="1">
      <alignment horizontal="right" vertical="center" readingOrder="2"/>
    </xf>
    <xf numFmtId="0" fontId="16" fillId="0" borderId="0" xfId="0" applyFont="1" applyAlignment="1">
      <alignment horizontal="center" vertical="center" readingOrder="2"/>
    </xf>
    <xf numFmtId="0" fontId="3" fillId="0" borderId="0" xfId="0" applyFont="1" applyAlignment="1">
      <alignment horizontal="right" vertical="center" readingOrder="2"/>
    </xf>
    <xf numFmtId="0" fontId="43" fillId="0" borderId="0" xfId="0" applyFont="1" applyAlignment="1">
      <alignment horizontal="right" vertical="center" wrapText="1" readingOrder="2"/>
    </xf>
    <xf numFmtId="0" fontId="16" fillId="0" borderId="0" xfId="0" applyFont="1" applyAlignment="1">
      <alignment horizontal="right" vertical="center" wrapText="1" readingOrder="2"/>
    </xf>
    <xf numFmtId="0" fontId="3" fillId="0" borderId="17" xfId="0" applyFont="1" applyBorder="1" applyAlignment="1">
      <alignment horizontal="center" vertical="center" wrapText="1" readingOrder="1"/>
    </xf>
    <xf numFmtId="164" fontId="9" fillId="0" borderId="4" xfId="0" applyNumberFormat="1" applyFont="1" applyBorder="1" applyAlignment="1">
      <alignment horizontal="center" vertical="center" wrapText="1" readingOrder="2"/>
    </xf>
    <xf numFmtId="0" fontId="11" fillId="0" borderId="4" xfId="0" applyFont="1" applyBorder="1" applyAlignment="1">
      <alignment horizontal="center" vertical="center" wrapText="1" readingOrder="2"/>
    </xf>
    <xf numFmtId="0" fontId="11" fillId="0" borderId="0" xfId="0" applyFont="1" applyAlignment="1">
      <alignment horizontal="center" vertical="center" wrapText="1" readingOrder="2"/>
    </xf>
    <xf numFmtId="0" fontId="11" fillId="0" borderId="0" xfId="0" applyFont="1" applyAlignment="1">
      <alignment horizontal="center" vertical="center" readingOrder="2"/>
    </xf>
    <xf numFmtId="0" fontId="11" fillId="0" borderId="14" xfId="0" applyFont="1" applyBorder="1" applyAlignment="1">
      <alignment horizontal="center" vertical="center" wrapText="1" readingOrder="1"/>
    </xf>
    <xf numFmtId="0" fontId="44" fillId="0" borderId="0" xfId="0" applyFont="1"/>
    <xf numFmtId="0" fontId="45" fillId="0" borderId="0" xfId="0" applyFont="1" applyAlignment="1">
      <alignment horizontal="center" vertical="center" wrapText="1" readingOrder="2"/>
    </xf>
    <xf numFmtId="0" fontId="11" fillId="6" borderId="0" xfId="0" applyFont="1" applyFill="1" applyAlignment="1">
      <alignment horizontal="center" vertical="center" wrapText="1" readingOrder="2"/>
    </xf>
    <xf numFmtId="0" fontId="10" fillId="6" borderId="22" xfId="0" applyFont="1" applyFill="1" applyBorder="1" applyAlignment="1" applyProtection="1">
      <alignment horizontal="center" vertical="center" wrapText="1" readingOrder="2"/>
      <protection locked="0"/>
    </xf>
    <xf numFmtId="0" fontId="33" fillId="0" borderId="0" xfId="0" applyFont="1" applyAlignment="1">
      <alignment vertical="center" readingOrder="2"/>
    </xf>
    <xf numFmtId="0" fontId="46" fillId="0" borderId="0" xfId="0" applyFont="1"/>
    <xf numFmtId="0" fontId="46" fillId="0" borderId="0" xfId="0" applyFont="1" applyAlignment="1">
      <alignment horizontal="center"/>
    </xf>
    <xf numFmtId="0" fontId="37" fillId="0" borderId="5" xfId="0" applyFont="1" applyBorder="1" applyAlignment="1">
      <alignment horizontal="center" vertical="center" wrapText="1" readingOrder="1"/>
    </xf>
    <xf numFmtId="0" fontId="10" fillId="0" borderId="28" xfId="0" applyFont="1" applyBorder="1" applyAlignment="1">
      <alignment horizontal="center" vertical="center" wrapText="1" readingOrder="2"/>
    </xf>
    <xf numFmtId="0" fontId="10" fillId="3" borderId="22" xfId="0" applyFont="1" applyFill="1" applyBorder="1" applyAlignment="1">
      <alignment horizontal="center" vertical="center" wrapText="1" readingOrder="2"/>
    </xf>
    <xf numFmtId="0" fontId="48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51" fillId="0" borderId="0" xfId="0" applyFont="1"/>
    <xf numFmtId="0" fontId="52" fillId="0" borderId="0" xfId="0" applyFont="1"/>
    <xf numFmtId="0" fontId="52" fillId="0" borderId="0" xfId="0" applyFont="1" applyAlignment="1">
      <alignment horizontal="right"/>
    </xf>
    <xf numFmtId="0" fontId="52" fillId="0" borderId="0" xfId="0" applyFont="1" applyAlignment="1">
      <alignment horizontal="right" vertical="center" readingOrder="2"/>
    </xf>
    <xf numFmtId="0" fontId="53" fillId="0" borderId="0" xfId="0" applyFont="1" applyAlignment="1">
      <alignment horizontal="right" vertical="center" readingOrder="2"/>
    </xf>
    <xf numFmtId="0" fontId="54" fillId="0" borderId="0" xfId="0" applyFont="1" applyAlignment="1">
      <alignment horizontal="center" vertical="center" readingOrder="2"/>
    </xf>
    <xf numFmtId="0" fontId="55" fillId="0" borderId="0" xfId="0" applyFont="1"/>
    <xf numFmtId="0" fontId="52" fillId="5" borderId="20" xfId="0" applyFont="1" applyFill="1" applyBorder="1" applyAlignment="1">
      <alignment horizontal="center" vertical="center" wrapText="1" readingOrder="1"/>
    </xf>
    <xf numFmtId="0" fontId="52" fillId="0" borderId="20" xfId="0" applyFont="1" applyBorder="1" applyAlignment="1">
      <alignment horizontal="center" vertical="center" wrapText="1" readingOrder="1"/>
    </xf>
    <xf numFmtId="0" fontId="56" fillId="0" borderId="0" xfId="0" applyFont="1"/>
    <xf numFmtId="0" fontId="57" fillId="0" borderId="0" xfId="0" applyFont="1" applyAlignment="1">
      <alignment horizontal="right" vertical="center" wrapText="1" readingOrder="2"/>
    </xf>
    <xf numFmtId="0" fontId="39" fillId="0" borderId="17" xfId="0" applyFont="1" applyBorder="1" applyAlignment="1">
      <alignment horizontal="center" vertical="center" wrapText="1" readingOrder="1"/>
    </xf>
    <xf numFmtId="0" fontId="52" fillId="5" borderId="14" xfId="0" applyFont="1" applyFill="1" applyBorder="1" applyAlignment="1">
      <alignment horizontal="center" vertical="center" wrapText="1" readingOrder="1"/>
    </xf>
    <xf numFmtId="0" fontId="52" fillId="0" borderId="14" xfId="0" applyFont="1" applyBorder="1" applyAlignment="1">
      <alignment horizontal="center" vertical="center" wrapText="1" readingOrder="1"/>
    </xf>
    <xf numFmtId="0" fontId="52" fillId="0" borderId="0" xfId="0" applyFont="1" applyAlignment="1">
      <alignment horizontal="center" vertical="center" wrapText="1" readingOrder="2"/>
    </xf>
    <xf numFmtId="0" fontId="52" fillId="4" borderId="14" xfId="0" applyFont="1" applyFill="1" applyBorder="1" applyAlignment="1">
      <alignment horizontal="center" vertical="center" wrapText="1" readingOrder="1"/>
    </xf>
    <xf numFmtId="0" fontId="58" fillId="0" borderId="0" xfId="0" applyFont="1" applyAlignment="1">
      <alignment horizontal="right" vertical="center" readingOrder="2"/>
    </xf>
    <xf numFmtId="0" fontId="39" fillId="0" borderId="0" xfId="0" applyFont="1" applyAlignment="1">
      <alignment horizontal="right" vertical="center" readingOrder="2"/>
    </xf>
    <xf numFmtId="0" fontId="52" fillId="5" borderId="27" xfId="0" applyFont="1" applyFill="1" applyBorder="1" applyAlignment="1">
      <alignment horizontal="center" vertical="center" wrapText="1" readingOrder="1"/>
    </xf>
    <xf numFmtId="0" fontId="39" fillId="0" borderId="5" xfId="0" applyFont="1" applyBorder="1" applyAlignment="1">
      <alignment horizontal="center" vertical="center" wrapText="1" readingOrder="1"/>
    </xf>
    <xf numFmtId="0" fontId="0" fillId="6" borderId="0" xfId="0" applyFill="1" applyAlignment="1">
      <alignment horizontal="center"/>
    </xf>
    <xf numFmtId="164" fontId="61" fillId="0" borderId="4" xfId="0" applyNumberFormat="1" applyFont="1" applyBorder="1" applyAlignment="1">
      <alignment horizontal="center" vertical="center" wrapText="1" readingOrder="2"/>
    </xf>
    <xf numFmtId="0" fontId="62" fillId="0" borderId="4" xfId="0" applyFont="1" applyBorder="1" applyAlignment="1">
      <alignment horizontal="center" vertical="center" wrapText="1" readingOrder="2"/>
    </xf>
    <xf numFmtId="0" fontId="62" fillId="0" borderId="2" xfId="0" applyFont="1" applyBorder="1" applyAlignment="1">
      <alignment horizontal="center" vertical="center" wrapText="1" readingOrder="2"/>
    </xf>
    <xf numFmtId="0" fontId="2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3" fillId="0" borderId="0" xfId="0" applyFont="1" applyAlignment="1">
      <alignment horizontal="center" vertical="center" readingOrder="2"/>
    </xf>
    <xf numFmtId="0" fontId="33" fillId="0" borderId="0" xfId="0" applyFont="1" applyAlignment="1">
      <alignment horizontal="right"/>
    </xf>
    <xf numFmtId="0" fontId="33" fillId="0" borderId="0" xfId="0" applyFont="1" applyAlignment="1">
      <alignment horizontal="left"/>
    </xf>
    <xf numFmtId="0" fontId="26" fillId="0" borderId="0" xfId="0" applyFont="1" applyAlignment="1">
      <alignment horizontal="right" vertical="center" readingOrder="2"/>
    </xf>
    <xf numFmtId="0" fontId="27" fillId="0" borderId="0" xfId="0" applyFont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0" fontId="40" fillId="0" borderId="23" xfId="0" applyNumberFormat="1" applyFont="1" applyBorder="1" applyAlignment="1">
      <alignment horizontal="center" vertical="center" wrapText="1" readingOrder="2"/>
    </xf>
    <xf numFmtId="0" fontId="40" fillId="0" borderId="24" xfId="0" applyFont="1" applyBorder="1" applyAlignment="1">
      <alignment horizontal="center" vertical="center" wrapText="1" readingOrder="2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9" fillId="0" borderId="20" xfId="0" applyFont="1" applyBorder="1" applyAlignment="1">
      <alignment horizontal="center" vertical="center" shrinkToFit="1"/>
    </xf>
    <xf numFmtId="0" fontId="59" fillId="0" borderId="30" xfId="0" applyFont="1" applyBorder="1" applyAlignment="1">
      <alignment horizontal="center" vertical="center" shrinkToFit="1"/>
    </xf>
    <xf numFmtId="0" fontId="49" fillId="0" borderId="2" xfId="0" applyFont="1" applyBorder="1" applyAlignment="1">
      <alignment horizontal="center" vertical="center" shrinkToFit="1"/>
    </xf>
    <xf numFmtId="0" fontId="49" fillId="0" borderId="30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6" fillId="5" borderId="2" xfId="0" applyFont="1" applyFill="1" applyBorder="1" applyAlignment="1">
      <alignment horizontal="center" vertical="center"/>
    </xf>
    <xf numFmtId="0" fontId="36" fillId="5" borderId="3" xfId="0" applyFont="1" applyFill="1" applyBorder="1" applyAlignment="1">
      <alignment horizontal="center" vertical="center"/>
    </xf>
    <xf numFmtId="0" fontId="36" fillId="5" borderId="8" xfId="0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36" fillId="3" borderId="8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 readingOrder="2"/>
    </xf>
    <xf numFmtId="0" fontId="21" fillId="0" borderId="9" xfId="0" applyFont="1" applyBorder="1" applyAlignment="1">
      <alignment horizontal="center" vertical="center" wrapText="1" readingOrder="2"/>
    </xf>
    <xf numFmtId="0" fontId="21" fillId="0" borderId="10" xfId="0" applyFont="1" applyBorder="1" applyAlignment="1">
      <alignment horizontal="center" vertical="center" wrapText="1" readingOrder="2"/>
    </xf>
    <xf numFmtId="0" fontId="0" fillId="0" borderId="26" xfId="0" applyBorder="1" applyAlignment="1">
      <alignment horizontal="center" vertical="center"/>
    </xf>
    <xf numFmtId="0" fontId="25" fillId="0" borderId="0" xfId="0" applyFont="1" applyAlignment="1">
      <alignment horizontal="center" vertical="center" readingOrder="2"/>
    </xf>
    <xf numFmtId="0" fontId="31" fillId="0" borderId="21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7" fillId="2" borderId="23" xfId="0" applyFont="1" applyFill="1" applyBorder="1" applyAlignment="1">
      <alignment horizontal="center" vertical="center" wrapText="1" readingOrder="1"/>
    </xf>
    <xf numFmtId="0" fontId="37" fillId="2" borderId="24" xfId="0" applyFont="1" applyFill="1" applyBorder="1" applyAlignment="1">
      <alignment horizontal="center" vertical="center" wrapText="1" readingOrder="1"/>
    </xf>
    <xf numFmtId="0" fontId="21" fillId="0" borderId="12" xfId="0" applyFont="1" applyBorder="1" applyAlignment="1">
      <alignment horizontal="center" vertical="center" wrapText="1" readingOrder="1"/>
    </xf>
    <xf numFmtId="0" fontId="21" fillId="0" borderId="6" xfId="0" applyFont="1" applyBorder="1" applyAlignment="1">
      <alignment horizontal="center" vertical="center" wrapText="1" readingOrder="1"/>
    </xf>
    <xf numFmtId="0" fontId="21" fillId="0" borderId="13" xfId="0" applyFont="1" applyBorder="1" applyAlignment="1">
      <alignment horizontal="center" vertical="center" wrapText="1" readingOrder="1"/>
    </xf>
    <xf numFmtId="0" fontId="21" fillId="0" borderId="18" xfId="0" applyFont="1" applyBorder="1" applyAlignment="1">
      <alignment horizontal="center" vertical="center" wrapText="1" readingOrder="2"/>
    </xf>
    <xf numFmtId="0" fontId="21" fillId="0" borderId="19" xfId="0" applyFont="1" applyBorder="1" applyAlignment="1">
      <alignment horizontal="center" vertical="center" wrapText="1" readingOrder="2"/>
    </xf>
    <xf numFmtId="0" fontId="60" fillId="0" borderId="0" xfId="0" applyFont="1" applyAlignment="1">
      <alignment horizontal="center"/>
    </xf>
    <xf numFmtId="20" fontId="40" fillId="0" borderId="32" xfId="0" applyNumberFormat="1" applyFont="1" applyBorder="1" applyAlignment="1">
      <alignment horizontal="center" vertical="center" wrapText="1" readingOrder="2"/>
    </xf>
    <xf numFmtId="0" fontId="40" fillId="0" borderId="33" xfId="0" applyFont="1" applyBorder="1" applyAlignment="1">
      <alignment horizontal="center" vertical="center" wrapText="1" readingOrder="2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30" xfId="0" applyBorder="1"/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5" xfId="0" applyBorder="1" applyAlignment="1">
      <alignment horizontal="center"/>
    </xf>
    <xf numFmtId="0" fontId="50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1" xfId="0" applyBorder="1"/>
    <xf numFmtId="0" fontId="0" fillId="0" borderId="9" xfId="0" applyBorder="1"/>
    <xf numFmtId="0" fontId="0" fillId="0" borderId="10" xfId="0" applyBorder="1"/>
    <xf numFmtId="165" fontId="26" fillId="0" borderId="0" xfId="0" applyNumberFormat="1" applyFont="1" applyAlignment="1">
      <alignment horizontal="center"/>
    </xf>
  </cellXfs>
  <cellStyles count="2">
    <cellStyle name="Hyperlink" xfId="1" builtinId="8"/>
    <cellStyle name="Normal" xfId="0" builtinId="0"/>
  </cellStyles>
  <dxfs count="87">
    <dxf>
      <font>
        <color rgb="FF9C6500"/>
      </font>
      <fill>
        <patternFill>
          <bgColor rgb="FFFFEB9C"/>
        </patternFill>
      </fill>
    </dxf>
    <dxf>
      <font>
        <b/>
        <i val="0"/>
      </font>
      <fill>
        <patternFill>
          <bgColor theme="5" tint="0.3999450666829432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57"/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88D8-4587-BF4A-DF92440D84F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88D8-4587-BF4A-DF92440D84F9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88D8-4587-BF4A-DF92440D84F9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88D8-4587-BF4A-DF92440D84F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88D8-4587-BF4A-DF92440D84F9}"/>
              </c:ext>
            </c:extLst>
          </c:dPt>
          <c:cat>
            <c:strRef>
              <c:f>monthly!$C$4:$C$8</c:f>
              <c:strCache>
                <c:ptCount val="5"/>
                <c:pt idx="0">
                  <c:v>Saturday</c:v>
                </c:pt>
                <c:pt idx="1">
                  <c:v>Sunday</c:v>
                </c:pt>
                <c:pt idx="2">
                  <c:v>Monday</c:v>
                </c:pt>
                <c:pt idx="3">
                  <c:v>Tuesday</c:v>
                </c:pt>
                <c:pt idx="4">
                  <c:v>Wednesday</c:v>
                </c:pt>
              </c:strCache>
            </c:strRef>
          </c:cat>
          <c:val>
            <c:numRef>
              <c:f>monthly!$D$4:$D$8</c:f>
              <c:numCache>
                <c:formatCode>General</c:formatCode>
                <c:ptCount val="5"/>
                <c:pt idx="0">
                  <c:v>7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88-4AB4-A9F6-DFCA0E5BA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77921</xdr:rowOff>
    </xdr:from>
    <xdr:to>
      <xdr:col>8</xdr:col>
      <xdr:colOff>428624</xdr:colOff>
      <xdr:row>6</xdr:row>
      <xdr:rowOff>66675</xdr:rowOff>
    </xdr:to>
    <xdr:pic>
      <xdr:nvPicPr>
        <xdr:cNvPr id="2" name="Picture 16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190476" y="554171"/>
          <a:ext cx="1104900" cy="11222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77921</xdr:rowOff>
    </xdr:from>
    <xdr:to>
      <xdr:col>8</xdr:col>
      <xdr:colOff>428624</xdr:colOff>
      <xdr:row>6</xdr:row>
      <xdr:rowOff>66675</xdr:rowOff>
    </xdr:to>
    <xdr:pic>
      <xdr:nvPicPr>
        <xdr:cNvPr id="2" name="Picture 16">
          <a:extLst>
            <a:ext uri="{FF2B5EF4-FFF2-40B4-BE49-F238E27FC236}">
              <a16:creationId xmlns:a16="http://schemas.microsoft.com/office/drawing/2014/main" id="{EAFE6DBE-8DE5-4752-960E-8140744CF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552426" y="554171"/>
          <a:ext cx="1104900" cy="11412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77921</xdr:rowOff>
    </xdr:from>
    <xdr:to>
      <xdr:col>8</xdr:col>
      <xdr:colOff>428624</xdr:colOff>
      <xdr:row>6</xdr:row>
      <xdr:rowOff>66675</xdr:rowOff>
    </xdr:to>
    <xdr:pic>
      <xdr:nvPicPr>
        <xdr:cNvPr id="2" name="Picture 16">
          <a:extLst>
            <a:ext uri="{FF2B5EF4-FFF2-40B4-BE49-F238E27FC236}">
              <a16:creationId xmlns:a16="http://schemas.microsoft.com/office/drawing/2014/main" id="{347E54D9-304A-437D-B5D8-96F7D55C1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552426" y="554171"/>
          <a:ext cx="1104900" cy="11412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476250</xdr:colOff>
      <xdr:row>2</xdr:row>
      <xdr:rowOff>38100</xdr:rowOff>
    </xdr:from>
    <xdr:to>
      <xdr:col>18</xdr:col>
      <xdr:colOff>171450</xdr:colOff>
      <xdr:row>14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T46"/>
  <sheetViews>
    <sheetView rightToLeft="1" tabSelected="1" view="pageBreakPreview" zoomScaleNormal="130" zoomScaleSheetLayoutView="100" workbookViewId="0">
      <selection activeCell="L3" sqref="L3"/>
    </sheetView>
  </sheetViews>
  <sheetFormatPr defaultRowHeight="15"/>
  <cols>
    <col min="1" max="1" width="5.28515625" customWidth="1"/>
    <col min="2" max="2" width="8.28515625" style="85" customWidth="1"/>
    <col min="3" max="3" width="11.5703125" bestFit="1" customWidth="1"/>
    <col min="4" max="4" width="12.140625" customWidth="1"/>
    <col min="5" max="5" width="11" customWidth="1"/>
    <col min="6" max="6" width="12.140625" customWidth="1"/>
    <col min="7" max="7" width="9.5703125" customWidth="1"/>
    <col min="8" max="8" width="10.42578125" customWidth="1"/>
    <col min="10" max="10" width="11.28515625" customWidth="1"/>
    <col min="11" max="11" width="9.85546875" customWidth="1"/>
    <col min="13" max="13" width="7.5703125" customWidth="1"/>
    <col min="14" max="14" width="10" customWidth="1"/>
    <col min="15" max="15" width="7" customWidth="1"/>
  </cols>
  <sheetData>
    <row r="2" spans="2:20" s="27" customFormat="1" ht="18.75">
      <c r="B2" s="77" t="s">
        <v>21</v>
      </c>
      <c r="C2" s="17"/>
      <c r="D2" s="34"/>
      <c r="E2" s="34"/>
      <c r="H2" s="104" t="s">
        <v>20</v>
      </c>
      <c r="I2" s="104"/>
      <c r="J2" s="104"/>
      <c r="M2" s="28"/>
    </row>
    <row r="3" spans="2:20" s="27" customFormat="1" ht="18.75">
      <c r="B3" s="78" t="s">
        <v>40</v>
      </c>
      <c r="C3" s="17"/>
      <c r="D3" s="34"/>
      <c r="E3" s="34"/>
      <c r="G3" s="29" t="s">
        <v>22</v>
      </c>
      <c r="J3"/>
      <c r="K3" s="34" t="s">
        <v>23</v>
      </c>
      <c r="L3" s="181">
        <v>2</v>
      </c>
      <c r="M3" s="34"/>
      <c r="N3" s="40">
        <v>2023</v>
      </c>
      <c r="O3" s="40"/>
    </row>
    <row r="4" spans="2:20" s="27" customFormat="1" ht="18.75">
      <c r="B4" s="79" t="s">
        <v>41</v>
      </c>
      <c r="C4" s="53" t="s">
        <v>37</v>
      </c>
      <c r="D4" s="34"/>
      <c r="E4" s="34"/>
      <c r="J4"/>
      <c r="K4" s="105"/>
      <c r="L4" s="105"/>
      <c r="M4" s="33"/>
    </row>
    <row r="5" spans="2:20" s="27" customFormat="1" ht="18.75">
      <c r="B5" s="80" t="s">
        <v>48</v>
      </c>
      <c r="C5" s="74"/>
      <c r="D5" s="75" t="s">
        <v>67</v>
      </c>
      <c r="J5"/>
      <c r="K5" s="27" t="s">
        <v>59</v>
      </c>
      <c r="M5" s="27">
        <v>0</v>
      </c>
      <c r="O5" s="30"/>
    </row>
    <row r="6" spans="2:20" s="27" customFormat="1" ht="18.75">
      <c r="B6" s="138" t="s">
        <v>74</v>
      </c>
      <c r="C6" s="138"/>
      <c r="D6" s="106" t="s">
        <v>64</v>
      </c>
      <c r="E6" s="106"/>
      <c r="F6" s="106"/>
      <c r="G6" s="30" t="s">
        <v>38</v>
      </c>
      <c r="J6"/>
      <c r="K6" s="27" t="s">
        <v>60</v>
      </c>
      <c r="M6" s="27">
        <v>0</v>
      </c>
      <c r="N6" s="107"/>
      <c r="O6" s="107"/>
    </row>
    <row r="7" spans="2:20" s="27" customFormat="1" ht="18.75">
      <c r="B7" s="81"/>
      <c r="C7" s="54"/>
      <c r="D7" s="44"/>
      <c r="E7" s="44"/>
      <c r="F7" s="44"/>
      <c r="G7" s="30"/>
      <c r="J7"/>
      <c r="K7" s="27" t="s">
        <v>58</v>
      </c>
      <c r="M7" s="103">
        <f>M5-M6</f>
        <v>0</v>
      </c>
      <c r="N7" s="103"/>
    </row>
    <row r="8" spans="2:20" ht="27.75" customHeight="1" thickBot="1">
      <c r="B8" s="82"/>
      <c r="C8" s="55"/>
      <c r="G8" s="7"/>
      <c r="N8" s="21"/>
    </row>
    <row r="9" spans="2:20" ht="39" customHeight="1" thickTop="1" thickBot="1">
      <c r="B9" s="83" t="s">
        <v>11</v>
      </c>
      <c r="C9" s="110" t="s">
        <v>49</v>
      </c>
      <c r="D9" s="111"/>
      <c r="E9" s="110" t="s">
        <v>50</v>
      </c>
      <c r="F9" s="111"/>
      <c r="G9" s="110" t="s">
        <v>51</v>
      </c>
      <c r="H9" s="111"/>
      <c r="I9" s="110" t="s">
        <v>52</v>
      </c>
      <c r="J9" s="111"/>
      <c r="K9" s="110" t="s">
        <v>53</v>
      </c>
      <c r="L9" s="111"/>
      <c r="M9" s="110" t="s">
        <v>54</v>
      </c>
      <c r="N9" s="111"/>
    </row>
    <row r="10" spans="2:20" ht="35.25" customHeight="1" thickTop="1" thickBot="1">
      <c r="B10" s="84" t="s">
        <v>12</v>
      </c>
      <c r="G10" s="117"/>
      <c r="H10" s="118"/>
      <c r="I10" s="118"/>
      <c r="J10" s="119"/>
      <c r="K10" s="108"/>
      <c r="L10" s="108"/>
      <c r="M10" s="108"/>
      <c r="N10" s="109"/>
    </row>
    <row r="11" spans="2:20" ht="35.25" customHeight="1" thickTop="1" thickBot="1">
      <c r="B11" s="84" t="s">
        <v>13</v>
      </c>
      <c r="C11" s="120"/>
      <c r="D11" s="121"/>
      <c r="E11" s="122"/>
      <c r="F11" s="123"/>
      <c r="G11" s="112"/>
      <c r="H11" s="112"/>
      <c r="I11" s="112"/>
      <c r="J11" s="112"/>
      <c r="K11" s="112"/>
      <c r="L11" s="112"/>
      <c r="M11" s="112"/>
      <c r="N11" s="113"/>
    </row>
    <row r="12" spans="2:20" ht="35.25" customHeight="1" thickTop="1" thickBot="1">
      <c r="B12" s="84" t="s">
        <v>14</v>
      </c>
      <c r="C12" s="112"/>
      <c r="D12" s="112" t="s">
        <v>25</v>
      </c>
      <c r="E12" s="112"/>
      <c r="F12" s="112"/>
      <c r="G12" s="112"/>
      <c r="H12" s="112"/>
      <c r="I12" s="112"/>
      <c r="J12" s="112"/>
      <c r="K12" s="112"/>
      <c r="L12" s="112"/>
      <c r="M12" s="112"/>
      <c r="N12" s="113"/>
    </row>
    <row r="13" spans="2:20" ht="35.25" customHeight="1" thickTop="1" thickBot="1">
      <c r="B13" s="84" t="s">
        <v>15</v>
      </c>
      <c r="C13" s="125" t="s">
        <v>75</v>
      </c>
      <c r="D13" s="126"/>
      <c r="E13" s="126"/>
      <c r="F13" s="127"/>
      <c r="G13" s="112"/>
      <c r="H13" s="112"/>
      <c r="I13" s="112"/>
      <c r="J13" s="112"/>
      <c r="K13" s="112"/>
      <c r="L13" s="112"/>
      <c r="M13" s="112"/>
      <c r="N13" s="113"/>
    </row>
    <row r="14" spans="2:20" ht="35.25" customHeight="1" thickTop="1" thickBot="1">
      <c r="B14" s="84" t="s">
        <v>16</v>
      </c>
      <c r="C14" s="114"/>
      <c r="D14" s="115"/>
      <c r="E14" s="115"/>
      <c r="F14" s="116"/>
      <c r="G14" s="124"/>
      <c r="H14" s="124"/>
      <c r="I14" s="114"/>
      <c r="J14" s="115"/>
      <c r="K14" s="115"/>
      <c r="L14" s="116"/>
      <c r="M14" s="124"/>
      <c r="N14" s="137"/>
    </row>
    <row r="15" spans="2:20" ht="20.25" customHeight="1" thickTop="1" thickBot="1">
      <c r="C15" s="56" t="s">
        <v>16</v>
      </c>
      <c r="D15" s="14" t="s">
        <v>30</v>
      </c>
      <c r="E15" s="14"/>
      <c r="F15" s="14"/>
      <c r="G15" s="15"/>
      <c r="H15" s="15"/>
      <c r="I15" s="15"/>
      <c r="J15" s="65" t="s">
        <v>26</v>
      </c>
      <c r="K15" s="15"/>
      <c r="L15" s="15"/>
      <c r="Q15" s="32"/>
      <c r="R15" s="32"/>
      <c r="S15" s="32"/>
      <c r="T15" s="32"/>
    </row>
    <row r="16" spans="2:20" ht="27" customHeight="1" thickTop="1" thickBot="1">
      <c r="B16" s="86"/>
      <c r="C16" s="57"/>
      <c r="D16" s="10"/>
      <c r="E16" s="11"/>
      <c r="F16" s="11"/>
      <c r="G16" s="10"/>
      <c r="H16" s="10"/>
      <c r="I16" s="10"/>
      <c r="J16" s="57"/>
      <c r="K16" s="10"/>
      <c r="Q16" s="12" t="s">
        <v>17</v>
      </c>
      <c r="R16" s="31">
        <v>2</v>
      </c>
    </row>
    <row r="17" spans="2:17" s="19" customFormat="1" ht="38.25" customHeight="1" thickTop="1" thickBot="1">
      <c r="B17" s="143" t="s">
        <v>10</v>
      </c>
      <c r="C17" s="144"/>
      <c r="D17" s="144"/>
      <c r="E17" s="144"/>
      <c r="F17" s="144"/>
      <c r="G17" s="145"/>
      <c r="I17" s="143" t="s">
        <v>27</v>
      </c>
      <c r="J17" s="144"/>
      <c r="K17" s="144"/>
      <c r="L17" s="144"/>
      <c r="M17" s="144"/>
      <c r="N17" s="145"/>
      <c r="Q17" s="13" t="s">
        <v>18</v>
      </c>
    </row>
    <row r="18" spans="2:17" s="19" customFormat="1" ht="24" customHeight="1" thickTop="1" thickBot="1">
      <c r="B18" s="87" t="s">
        <v>46</v>
      </c>
      <c r="C18" s="58" t="s">
        <v>45</v>
      </c>
      <c r="D18" s="48" t="s">
        <v>62</v>
      </c>
      <c r="E18" s="48" t="s">
        <v>42</v>
      </c>
      <c r="F18" s="48" t="s">
        <v>43</v>
      </c>
      <c r="G18" s="49" t="s">
        <v>44</v>
      </c>
      <c r="I18" s="47" t="s">
        <v>46</v>
      </c>
      <c r="J18" s="58" t="s">
        <v>45</v>
      </c>
      <c r="K18" s="48" t="s">
        <v>62</v>
      </c>
      <c r="L18" s="48" t="s">
        <v>42</v>
      </c>
      <c r="M18" s="48" t="s">
        <v>43</v>
      </c>
      <c r="N18" s="49" t="s">
        <v>44</v>
      </c>
    </row>
    <row r="19" spans="2:17" ht="24" customHeight="1" thickTop="1" thickBot="1">
      <c r="B19" s="88" t="s">
        <v>11</v>
      </c>
      <c r="C19" s="128"/>
      <c r="D19" s="129"/>
      <c r="E19" s="129"/>
      <c r="F19" s="129"/>
      <c r="G19" s="130"/>
      <c r="I19" s="37" t="s">
        <v>11</v>
      </c>
      <c r="J19" s="131"/>
      <c r="K19" s="132"/>
      <c r="L19" s="132"/>
      <c r="M19" s="132"/>
      <c r="N19" s="133"/>
    </row>
    <row r="20" spans="2:17" s="19" customFormat="1" ht="24" customHeight="1" thickTop="1" thickBot="1">
      <c r="B20" s="89" t="s">
        <v>12</v>
      </c>
      <c r="C20" s="59">
        <v>44906</v>
      </c>
      <c r="D20" s="24"/>
      <c r="E20" s="24"/>
      <c r="F20" s="45">
        <f>D20*1.5</f>
        <v>0</v>
      </c>
      <c r="G20" s="25">
        <f>F20+E20</f>
        <v>0</v>
      </c>
      <c r="I20" s="23" t="s">
        <v>12</v>
      </c>
      <c r="J20" s="59">
        <v>44913</v>
      </c>
      <c r="K20" s="24"/>
      <c r="L20" s="24"/>
      <c r="M20" s="45">
        <f>K20*1.5</f>
        <v>0</v>
      </c>
      <c r="N20" s="25">
        <f>M20+L20</f>
        <v>0</v>
      </c>
    </row>
    <row r="21" spans="2:17" s="19" customFormat="1" ht="24" customHeight="1" thickTop="1" thickBot="1">
      <c r="B21" s="89" t="s">
        <v>13</v>
      </c>
      <c r="C21" s="59">
        <v>44907</v>
      </c>
      <c r="D21" s="24"/>
      <c r="E21" s="24"/>
      <c r="F21" s="45">
        <f>D21*1.5</f>
        <v>0</v>
      </c>
      <c r="G21" s="25">
        <f>F21+E21</f>
        <v>0</v>
      </c>
      <c r="I21" s="23" t="s">
        <v>13</v>
      </c>
      <c r="J21" s="59">
        <v>44914</v>
      </c>
      <c r="K21" s="24"/>
      <c r="L21" s="24"/>
      <c r="M21" s="45">
        <f>K21*1.5</f>
        <v>0</v>
      </c>
      <c r="N21" s="25">
        <f>M21+L21</f>
        <v>0</v>
      </c>
    </row>
    <row r="22" spans="2:17" s="19" customFormat="1" ht="24" customHeight="1" thickTop="1" thickBot="1">
      <c r="B22" s="89" t="s">
        <v>14</v>
      </c>
      <c r="C22" s="59">
        <v>44908</v>
      </c>
      <c r="D22" s="24"/>
      <c r="E22" s="24"/>
      <c r="F22" s="45">
        <f>D22*1.5</f>
        <v>0</v>
      </c>
      <c r="G22" s="25">
        <f>F22+E22</f>
        <v>0</v>
      </c>
      <c r="I22" s="23" t="s">
        <v>14</v>
      </c>
      <c r="J22" s="59">
        <v>44915</v>
      </c>
      <c r="K22" s="24"/>
      <c r="L22" s="24"/>
      <c r="M22" s="45">
        <f>K22*1.5</f>
        <v>0</v>
      </c>
      <c r="N22" s="25">
        <f>M22+L22</f>
        <v>0</v>
      </c>
    </row>
    <row r="23" spans="2:17" s="19" customFormat="1" ht="24" customHeight="1" thickTop="1" thickBot="1">
      <c r="B23" s="89" t="s">
        <v>15</v>
      </c>
      <c r="C23" s="59">
        <v>44909</v>
      </c>
      <c r="D23" s="24"/>
      <c r="E23" s="24"/>
      <c r="F23" s="45">
        <f>D23*1.5</f>
        <v>0</v>
      </c>
      <c r="G23" s="25">
        <f>F23+E23</f>
        <v>0</v>
      </c>
      <c r="I23" s="23" t="s">
        <v>15</v>
      </c>
      <c r="J23" s="59">
        <v>44916</v>
      </c>
      <c r="K23" s="24"/>
      <c r="L23" s="24"/>
      <c r="M23" s="45">
        <f>K23*1.5</f>
        <v>0</v>
      </c>
      <c r="N23" s="25">
        <f>M23+L23</f>
        <v>0</v>
      </c>
    </row>
    <row r="24" spans="2:17" s="19" customFormat="1" ht="24" customHeight="1" thickTop="1" thickBot="1">
      <c r="B24" s="89" t="s">
        <v>16</v>
      </c>
      <c r="C24" s="59">
        <v>44910</v>
      </c>
      <c r="D24" s="24"/>
      <c r="E24" s="24"/>
      <c r="F24" s="45">
        <f>D24*1.5</f>
        <v>0</v>
      </c>
      <c r="G24" s="25">
        <f>F24+E24</f>
        <v>0</v>
      </c>
      <c r="I24" s="23" t="s">
        <v>16</v>
      </c>
      <c r="J24" s="59">
        <v>44917</v>
      </c>
      <c r="K24" s="24"/>
      <c r="L24" s="24"/>
      <c r="M24" s="45">
        <f>K24*1.5</f>
        <v>0</v>
      </c>
      <c r="N24" s="25">
        <f>M24+L24</f>
        <v>0</v>
      </c>
    </row>
    <row r="25" spans="2:17" s="19" customFormat="1" ht="24" customHeight="1" thickTop="1" thickBot="1">
      <c r="B25" s="13" t="s">
        <v>17</v>
      </c>
      <c r="C25" s="59"/>
      <c r="D25" s="24"/>
      <c r="E25" s="24" t="s">
        <v>24</v>
      </c>
      <c r="F25" s="45">
        <v>2</v>
      </c>
      <c r="G25" s="25">
        <f>F25</f>
        <v>2</v>
      </c>
      <c r="I25" s="12" t="s">
        <v>17</v>
      </c>
      <c r="J25" s="60"/>
      <c r="K25" s="24"/>
      <c r="L25" s="24" t="s">
        <v>24</v>
      </c>
      <c r="M25" s="45">
        <v>2</v>
      </c>
      <c r="N25" s="72">
        <f>M25</f>
        <v>2</v>
      </c>
    </row>
    <row r="26" spans="2:17" s="19" customFormat="1" ht="24" customHeight="1" thickTop="1" thickBot="1">
      <c r="B26" s="134"/>
      <c r="C26" s="135"/>
      <c r="D26" s="135"/>
      <c r="E26" s="135"/>
      <c r="F26" s="136"/>
      <c r="G26" s="46">
        <f>SUM(G20:G25)</f>
        <v>2</v>
      </c>
      <c r="I26" s="134"/>
      <c r="J26" s="135"/>
      <c r="K26" s="135"/>
      <c r="L26" s="135"/>
      <c r="M26" s="135"/>
      <c r="N26" s="73">
        <f>SUM(N20:N25)</f>
        <v>2</v>
      </c>
    </row>
    <row r="27" spans="2:17" s="19" customFormat="1" ht="24" customHeight="1" thickBot="1">
      <c r="B27" s="90"/>
      <c r="C27" s="61"/>
      <c r="D27" s="41"/>
      <c r="E27" s="141" t="s">
        <v>61</v>
      </c>
      <c r="F27" s="142"/>
      <c r="G27" s="67">
        <f>IF((G26-$M$7)&lt; 0,0,G26-$M$7)</f>
        <v>2</v>
      </c>
      <c r="H27" s="43"/>
      <c r="I27" s="42"/>
      <c r="J27" s="66"/>
      <c r="K27" s="42"/>
      <c r="L27" s="141" t="s">
        <v>61</v>
      </c>
      <c r="M27" s="142"/>
      <c r="N27" s="67">
        <f>IF((N26-$M$7)&lt; 0,0,N26-$M$7)</f>
        <v>2</v>
      </c>
    </row>
    <row r="28" spans="2:17" s="19" customFormat="1" ht="19.5" customHeight="1" thickBot="1">
      <c r="B28" s="85"/>
      <c r="C28"/>
      <c r="J28"/>
    </row>
    <row r="29" spans="2:17" s="19" customFormat="1" ht="24" customHeight="1" thickBot="1">
      <c r="B29" s="143" t="s">
        <v>28</v>
      </c>
      <c r="C29" s="144"/>
      <c r="D29" s="144"/>
      <c r="E29" s="144"/>
      <c r="F29" s="144"/>
      <c r="G29" s="145"/>
      <c r="I29" s="143" t="s">
        <v>29</v>
      </c>
      <c r="J29" s="144"/>
      <c r="K29" s="144"/>
      <c r="L29" s="144"/>
      <c r="M29" s="144"/>
      <c r="N29" s="145"/>
    </row>
    <row r="30" spans="2:17" s="19" customFormat="1" ht="24" customHeight="1" thickTop="1" thickBot="1">
      <c r="B30" s="87" t="s">
        <v>46</v>
      </c>
      <c r="C30" s="58" t="s">
        <v>45</v>
      </c>
      <c r="D30" s="48" t="s">
        <v>62</v>
      </c>
      <c r="E30" s="48" t="s">
        <v>42</v>
      </c>
      <c r="F30" s="48" t="s">
        <v>43</v>
      </c>
      <c r="G30" s="49" t="s">
        <v>44</v>
      </c>
      <c r="I30" s="47" t="s">
        <v>46</v>
      </c>
      <c r="J30" s="58" t="s">
        <v>45</v>
      </c>
      <c r="K30" s="48" t="s">
        <v>62</v>
      </c>
      <c r="L30" s="48" t="s">
        <v>42</v>
      </c>
      <c r="M30" s="48" t="s">
        <v>43</v>
      </c>
      <c r="N30" s="49" t="s">
        <v>44</v>
      </c>
    </row>
    <row r="31" spans="2:17" ht="24" customHeight="1" thickTop="1" thickBot="1">
      <c r="B31" s="91" t="s">
        <v>11</v>
      </c>
      <c r="C31" s="131">
        <f>D31*1.5+E31</f>
        <v>0</v>
      </c>
      <c r="D31" s="132"/>
      <c r="E31" s="132"/>
      <c r="F31" s="132"/>
      <c r="G31" s="133"/>
      <c r="I31" s="38" t="s">
        <v>11</v>
      </c>
      <c r="J31" s="131"/>
      <c r="K31" s="132"/>
      <c r="L31" s="132"/>
      <c r="M31" s="132"/>
      <c r="N31" s="133"/>
    </row>
    <row r="32" spans="2:17" s="19" customFormat="1" ht="24" customHeight="1" thickTop="1" thickBot="1">
      <c r="B32" s="89" t="s">
        <v>12</v>
      </c>
      <c r="C32" s="97">
        <v>44927</v>
      </c>
      <c r="D32" s="24"/>
      <c r="E32" s="24"/>
      <c r="F32" s="45">
        <f>D32*1.5</f>
        <v>0</v>
      </c>
      <c r="G32" s="25">
        <f>F32+E32</f>
        <v>0</v>
      </c>
      <c r="I32" s="23" t="s">
        <v>12</v>
      </c>
      <c r="J32" s="97">
        <v>44934</v>
      </c>
      <c r="K32" s="24"/>
      <c r="L32" s="24"/>
      <c r="M32" s="45">
        <f>K32*1.5</f>
        <v>0</v>
      </c>
      <c r="N32" s="25">
        <f>M32+L32</f>
        <v>0</v>
      </c>
    </row>
    <row r="33" spans="2:14" s="19" customFormat="1" ht="24" customHeight="1" thickTop="1" thickBot="1">
      <c r="B33" s="89" t="s">
        <v>13</v>
      </c>
      <c r="C33" s="97">
        <v>44928</v>
      </c>
      <c r="D33" s="24"/>
      <c r="E33" s="24"/>
      <c r="F33" s="45">
        <f>D33*1.5</f>
        <v>0</v>
      </c>
      <c r="G33" s="25">
        <f>F33+E33</f>
        <v>0</v>
      </c>
      <c r="I33" s="23" t="s">
        <v>13</v>
      </c>
      <c r="J33" s="97">
        <v>44935</v>
      </c>
      <c r="K33" s="24"/>
      <c r="L33" s="24"/>
      <c r="M33" s="45">
        <f>K33*1.5</f>
        <v>0</v>
      </c>
      <c r="N33" s="25">
        <f>M33+L33</f>
        <v>0</v>
      </c>
    </row>
    <row r="34" spans="2:14" s="19" customFormat="1" ht="24" customHeight="1" thickTop="1" thickBot="1">
      <c r="B34" s="89" t="s">
        <v>14</v>
      </c>
      <c r="C34" s="97">
        <v>44929</v>
      </c>
      <c r="D34" s="24"/>
      <c r="E34" s="24"/>
      <c r="F34" s="45">
        <f>D34*1.5</f>
        <v>0</v>
      </c>
      <c r="G34" s="25">
        <f>F34+E34</f>
        <v>0</v>
      </c>
      <c r="I34" s="23" t="s">
        <v>14</v>
      </c>
      <c r="J34" s="97">
        <v>44936</v>
      </c>
      <c r="K34" s="24"/>
      <c r="L34" s="24"/>
      <c r="M34" s="45">
        <f>K34*1.5</f>
        <v>0</v>
      </c>
      <c r="N34" s="25">
        <f>M34+L34</f>
        <v>0</v>
      </c>
    </row>
    <row r="35" spans="2:14" s="19" customFormat="1" ht="24" customHeight="1" thickTop="1" thickBot="1">
      <c r="B35" s="89" t="s">
        <v>15</v>
      </c>
      <c r="C35" s="97">
        <v>44930</v>
      </c>
      <c r="D35" s="24"/>
      <c r="E35" s="24"/>
      <c r="F35" s="45">
        <f>D35*1.5</f>
        <v>0</v>
      </c>
      <c r="G35" s="25">
        <f>F35+E35</f>
        <v>0</v>
      </c>
      <c r="I35" s="23" t="s">
        <v>15</v>
      </c>
      <c r="J35" s="97">
        <v>44937</v>
      </c>
      <c r="K35" s="24"/>
      <c r="L35" s="24"/>
      <c r="M35" s="45">
        <f>K35*1.5</f>
        <v>0</v>
      </c>
      <c r="N35" s="25">
        <f>M35+L35</f>
        <v>0</v>
      </c>
    </row>
    <row r="36" spans="2:14" s="19" customFormat="1" ht="24" customHeight="1" thickTop="1" thickBot="1">
      <c r="B36" s="89" t="s">
        <v>16</v>
      </c>
      <c r="C36" s="97">
        <v>44931</v>
      </c>
      <c r="D36" s="24"/>
      <c r="E36" s="24"/>
      <c r="F36" s="45">
        <f>D36*1.5</f>
        <v>0</v>
      </c>
      <c r="G36" s="25">
        <f>F36+E36</f>
        <v>0</v>
      </c>
      <c r="I36" s="23" t="s">
        <v>16</v>
      </c>
      <c r="J36" s="97">
        <v>44938</v>
      </c>
      <c r="K36" s="24"/>
      <c r="L36" s="24"/>
      <c r="M36" s="45">
        <f>K36*1.5</f>
        <v>0</v>
      </c>
      <c r="N36" s="25">
        <f>M36+L36</f>
        <v>0</v>
      </c>
    </row>
    <row r="37" spans="2:14" s="19" customFormat="1" ht="24" customHeight="1" thickTop="1" thickBot="1">
      <c r="B37" s="12" t="s">
        <v>17</v>
      </c>
      <c r="C37" s="98"/>
      <c r="D37" s="24"/>
      <c r="E37" s="24" t="s">
        <v>24</v>
      </c>
      <c r="F37" s="45">
        <v>2</v>
      </c>
      <c r="G37" s="25">
        <f>F37</f>
        <v>2</v>
      </c>
      <c r="I37" s="12" t="s">
        <v>17</v>
      </c>
      <c r="J37" s="99"/>
      <c r="K37" s="24"/>
      <c r="L37" s="24" t="s">
        <v>24</v>
      </c>
      <c r="M37" s="45">
        <v>2</v>
      </c>
      <c r="N37" s="25">
        <f>M37</f>
        <v>2</v>
      </c>
    </row>
    <row r="38" spans="2:14" s="19" customFormat="1" ht="24" customHeight="1" thickTop="1" thickBot="1">
      <c r="B38" s="134"/>
      <c r="C38" s="135"/>
      <c r="D38" s="135"/>
      <c r="E38" s="135"/>
      <c r="F38" s="136"/>
      <c r="G38" s="46">
        <f>SUM(G32:G37)</f>
        <v>2</v>
      </c>
      <c r="I38" s="134"/>
      <c r="J38" s="135"/>
      <c r="K38" s="146"/>
      <c r="L38" s="146"/>
      <c r="M38" s="147"/>
      <c r="N38" s="46">
        <f>SUM(N32:N37)</f>
        <v>2</v>
      </c>
    </row>
    <row r="39" spans="2:14" s="19" customFormat="1" ht="24" customHeight="1" thickBot="1">
      <c r="B39" s="90"/>
      <c r="C39" s="61"/>
      <c r="D39" s="41"/>
      <c r="E39" s="141" t="s">
        <v>61</v>
      </c>
      <c r="F39" s="142"/>
      <c r="G39" s="67">
        <f>IF((G38-$M$7)&lt; 0,0,G38-$M$7)</f>
        <v>2</v>
      </c>
      <c r="H39" s="43"/>
      <c r="I39" s="42"/>
      <c r="J39" s="66"/>
      <c r="K39" s="42"/>
      <c r="L39" s="141" t="s">
        <v>61</v>
      </c>
      <c r="M39" s="142"/>
      <c r="N39" s="67">
        <f>IF((N38-$M$7)&lt; 0,0,N38-$M$7)</f>
        <v>2</v>
      </c>
    </row>
    <row r="40" spans="2:14" ht="27.75" customHeight="1">
      <c r="B40" s="92"/>
      <c r="D40" s="35" t="e">
        <f>#REF!*N8</f>
        <v>#REF!</v>
      </c>
      <c r="E40" s="36" t="s">
        <v>34</v>
      </c>
    </row>
    <row r="41" spans="2:14" ht="18.75">
      <c r="B41" s="92" t="s">
        <v>35</v>
      </c>
      <c r="C41" s="62"/>
      <c r="D41" s="20">
        <f>G39+N39+G27+N27</f>
        <v>8</v>
      </c>
      <c r="F41" s="26"/>
    </row>
    <row r="42" spans="2:14" ht="15.75" thickBot="1">
      <c r="B42" s="92" t="s">
        <v>36</v>
      </c>
      <c r="D42" s="22"/>
    </row>
    <row r="43" spans="2:14" ht="17.25" thickTop="1" thickBot="1">
      <c r="C43" s="63" t="s">
        <v>39</v>
      </c>
      <c r="D43" s="139">
        <f>D42*D41</f>
        <v>0</v>
      </c>
      <c r="E43" s="140"/>
    </row>
    <row r="44" spans="2:14" ht="16.5" thickTop="1">
      <c r="C44" s="17"/>
      <c r="D44" s="17"/>
      <c r="E44" s="17"/>
      <c r="F44" s="16"/>
      <c r="H44" s="100"/>
      <c r="I44" s="100"/>
      <c r="J44" s="17"/>
      <c r="K44" s="17"/>
      <c r="L44" s="17"/>
      <c r="M44" s="101"/>
      <c r="N44" s="101"/>
    </row>
    <row r="45" spans="2:14" ht="15.75">
      <c r="C45" s="17" t="s">
        <v>31</v>
      </c>
      <c r="D45" s="17"/>
      <c r="E45" s="17"/>
      <c r="F45" s="100" t="s">
        <v>32</v>
      </c>
      <c r="G45" s="100"/>
      <c r="J45" s="76" t="s">
        <v>72</v>
      </c>
      <c r="K45" s="17"/>
      <c r="L45" s="17"/>
      <c r="M45" s="101" t="s">
        <v>33</v>
      </c>
      <c r="N45" s="101"/>
    </row>
    <row r="46" spans="2:14" ht="15.75">
      <c r="C46" s="64" t="str">
        <f>D$5</f>
        <v>پ.ی.د.پەیمان عباس رشید</v>
      </c>
      <c r="D46" s="8"/>
      <c r="E46" s="8"/>
      <c r="F46" s="52" t="str">
        <f>info!$H$4</f>
        <v>پ.ی.د. سامی علی حسین</v>
      </c>
      <c r="G46" s="8"/>
      <c r="I46" s="102" t="s">
        <v>73</v>
      </c>
      <c r="J46" s="102"/>
      <c r="K46" s="102"/>
      <c r="L46" s="8"/>
      <c r="M46" s="8" t="str">
        <f>info!$G$2</f>
        <v xml:space="preserve"> پ.ى.د. سيروان عارب صادق</v>
      </c>
      <c r="N46" s="8"/>
    </row>
  </sheetData>
  <protectedRanges>
    <protectedRange algorithmName="SHA-512" hashValue="0KXzgPF22GiSHgwzAFpDFYYHDfgHLlW51EYmGuHlVY6jbzsrN2Jl7ABWBkn0qW6N7v2eqLy5zA7P8NcAVcoT3A==" saltValue="AV+yMfn9lLnqZpSNmByinw==" spinCount="100000" sqref="B4:D4" name="Range1_3"/>
    <protectedRange algorithmName="SHA-512" hashValue="0KXzgPF22GiSHgwzAFpDFYYHDfgHLlW51EYmGuHlVY6jbzsrN2Jl7ABWBkn0qW6N7v2eqLy5zA7P8NcAVcoT3A==" saltValue="AV+yMfn9lLnqZpSNmByinw==" spinCount="100000" sqref="C46" name="Range1_5"/>
    <protectedRange algorithmName="SHA-512" hashValue="0KXzgPF22GiSHgwzAFpDFYYHDfgHLlW51EYmGuHlVY6jbzsrN2Jl7ABWBkn0qW6N7v2eqLy5zA7P8NcAVcoT3A==" saltValue="AV+yMfn9lLnqZpSNmByinw==" spinCount="100000" sqref="F46" name="Range1_1_3"/>
  </protectedRanges>
  <mergeCells count="58">
    <mergeCell ref="B6:C6"/>
    <mergeCell ref="D43:E43"/>
    <mergeCell ref="H44:I44"/>
    <mergeCell ref="M44:N44"/>
    <mergeCell ref="E27:F27"/>
    <mergeCell ref="L27:M27"/>
    <mergeCell ref="E39:F39"/>
    <mergeCell ref="L39:M39"/>
    <mergeCell ref="B29:G29"/>
    <mergeCell ref="I29:N29"/>
    <mergeCell ref="C31:G31"/>
    <mergeCell ref="J31:N31"/>
    <mergeCell ref="B38:F38"/>
    <mergeCell ref="I38:M38"/>
    <mergeCell ref="B17:G17"/>
    <mergeCell ref="I17:N17"/>
    <mergeCell ref="C19:G19"/>
    <mergeCell ref="J19:N19"/>
    <mergeCell ref="B26:F26"/>
    <mergeCell ref="I26:M26"/>
    <mergeCell ref="M14:N14"/>
    <mergeCell ref="I13:J13"/>
    <mergeCell ref="K13:L13"/>
    <mergeCell ref="C13:F13"/>
    <mergeCell ref="M12:N12"/>
    <mergeCell ref="I14:L14"/>
    <mergeCell ref="M11:N11"/>
    <mergeCell ref="C14:F14"/>
    <mergeCell ref="G10:J10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M13:N13"/>
    <mergeCell ref="G14:H14"/>
    <mergeCell ref="G13:H13"/>
    <mergeCell ref="F45:G45"/>
    <mergeCell ref="M45:N45"/>
    <mergeCell ref="I46:K46"/>
    <mergeCell ref="M7:N7"/>
    <mergeCell ref="H2:J2"/>
    <mergeCell ref="K4:L4"/>
    <mergeCell ref="D6:F6"/>
    <mergeCell ref="N6:O6"/>
    <mergeCell ref="M10:N10"/>
    <mergeCell ref="C9:D9"/>
    <mergeCell ref="E9:F9"/>
    <mergeCell ref="G9:H9"/>
    <mergeCell ref="I9:J9"/>
    <mergeCell ref="K9:L9"/>
    <mergeCell ref="M9:N9"/>
    <mergeCell ref="K10:L10"/>
  </mergeCells>
  <phoneticPr fontId="63" type="noConversion"/>
  <conditionalFormatting sqref="C31">
    <cfRule type="cellIs" dxfId="86" priority="30" operator="equal">
      <formula>0</formula>
    </cfRule>
  </conditionalFormatting>
  <conditionalFormatting sqref="G32:G36">
    <cfRule type="cellIs" dxfId="85" priority="26" operator="equal">
      <formula>0</formula>
    </cfRule>
  </conditionalFormatting>
  <conditionalFormatting sqref="C19">
    <cfRule type="cellIs" dxfId="84" priority="28" operator="equal">
      <formula>0</formula>
    </cfRule>
  </conditionalFormatting>
  <conditionalFormatting sqref="J31">
    <cfRule type="cellIs" dxfId="83" priority="29" operator="equal">
      <formula>0</formula>
    </cfRule>
  </conditionalFormatting>
  <conditionalFormatting sqref="J19">
    <cfRule type="cellIs" dxfId="82" priority="27" operator="equal">
      <formula>0</formula>
    </cfRule>
  </conditionalFormatting>
  <conditionalFormatting sqref="D37">
    <cfRule type="cellIs" dxfId="81" priority="25" operator="equal">
      <formula>0</formula>
    </cfRule>
  </conditionalFormatting>
  <conditionalFormatting sqref="F32:F37">
    <cfRule type="cellIs" dxfId="80" priority="24" operator="equal">
      <formula>0</formula>
    </cfRule>
  </conditionalFormatting>
  <conditionalFormatting sqref="M20:M25">
    <cfRule type="cellIs" dxfId="79" priority="15" operator="equal">
      <formula>0</formula>
    </cfRule>
  </conditionalFormatting>
  <conditionalFormatting sqref="N32:N36">
    <cfRule type="cellIs" dxfId="78" priority="23" operator="equal">
      <formula>0</formula>
    </cfRule>
  </conditionalFormatting>
  <conditionalFormatting sqref="K37">
    <cfRule type="cellIs" dxfId="77" priority="22" operator="equal">
      <formula>0</formula>
    </cfRule>
  </conditionalFormatting>
  <conditionalFormatting sqref="M32:M37">
    <cfRule type="cellIs" dxfId="76" priority="21" operator="equal">
      <formula>0</formula>
    </cfRule>
  </conditionalFormatting>
  <conditionalFormatting sqref="G20:G25">
    <cfRule type="cellIs" dxfId="75" priority="20" operator="equal">
      <formula>0</formula>
    </cfRule>
  </conditionalFormatting>
  <conditionalFormatting sqref="D25">
    <cfRule type="cellIs" dxfId="74" priority="19" operator="equal">
      <formula>0</formula>
    </cfRule>
  </conditionalFormatting>
  <conditionalFormatting sqref="F20:F25">
    <cfRule type="cellIs" dxfId="73" priority="18" operator="equal">
      <formula>0</formula>
    </cfRule>
  </conditionalFormatting>
  <conditionalFormatting sqref="N20:N24">
    <cfRule type="cellIs" dxfId="72" priority="17" operator="equal">
      <formula>0</formula>
    </cfRule>
  </conditionalFormatting>
  <conditionalFormatting sqref="K25">
    <cfRule type="cellIs" dxfId="71" priority="16" operator="equal">
      <formula>0</formula>
    </cfRule>
  </conditionalFormatting>
  <conditionalFormatting sqref="N25">
    <cfRule type="cellIs" dxfId="70" priority="14" operator="equal">
      <formula>0</formula>
    </cfRule>
  </conditionalFormatting>
  <conditionalFormatting sqref="N37">
    <cfRule type="cellIs" dxfId="69" priority="13" operator="equal">
      <formula>0</formula>
    </cfRule>
  </conditionalFormatting>
  <conditionalFormatting sqref="G37">
    <cfRule type="cellIs" dxfId="68" priority="12" operator="equal">
      <formula>0</formula>
    </cfRule>
  </conditionalFormatting>
  <conditionalFormatting sqref="G38">
    <cfRule type="cellIs" dxfId="67" priority="10" operator="equal">
      <formula>0</formula>
    </cfRule>
  </conditionalFormatting>
  <conditionalFormatting sqref="G26">
    <cfRule type="cellIs" dxfId="66" priority="9" operator="equal">
      <formula>0</formula>
    </cfRule>
  </conditionalFormatting>
  <conditionalFormatting sqref="N26">
    <cfRule type="cellIs" dxfId="65" priority="8" operator="equal">
      <formula>0</formula>
    </cfRule>
  </conditionalFormatting>
  <conditionalFormatting sqref="N38">
    <cfRule type="cellIs" dxfId="64" priority="7" operator="equal">
      <formula>0</formula>
    </cfRule>
  </conditionalFormatting>
  <conditionalFormatting sqref="G27">
    <cfRule type="cellIs" dxfId="63" priority="5" operator="lessThan">
      <formula>0</formula>
    </cfRule>
  </conditionalFormatting>
  <conditionalFormatting sqref="N27">
    <cfRule type="cellIs" dxfId="62" priority="4" operator="lessThan">
      <formula>0</formula>
    </cfRule>
  </conditionalFormatting>
  <conditionalFormatting sqref="G39">
    <cfRule type="cellIs" dxfId="61" priority="3" operator="lessThan">
      <formula>0</formula>
    </cfRule>
  </conditionalFormatting>
  <conditionalFormatting sqref="N39">
    <cfRule type="cellIs" dxfId="60" priority="2" operator="lessThan">
      <formula>0</formula>
    </cfRule>
  </conditionalFormatting>
  <conditionalFormatting sqref="D41">
    <cfRule type="cellIs" dxfId="59" priority="1" operator="equal">
      <formula>0</formula>
    </cfRule>
  </conditionalFormatting>
  <printOptions horizontalCentered="1"/>
  <pageMargins left="0" right="0" top="0" bottom="0" header="0" footer="0"/>
  <pageSetup paperSize="9" scale="72" fitToHeight="0" orientation="portrait" r:id="rId1"/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3F1EB-14A1-40E8-9D12-070395B217BD}">
  <sheetPr>
    <pageSetUpPr fitToPage="1"/>
  </sheetPr>
  <dimension ref="A2:T46"/>
  <sheetViews>
    <sheetView rightToLeft="1" view="pageBreakPreview" zoomScaleNormal="130" zoomScaleSheetLayoutView="100" workbookViewId="0">
      <selection activeCell="N3" sqref="N3"/>
    </sheetView>
  </sheetViews>
  <sheetFormatPr defaultRowHeight="15"/>
  <cols>
    <col min="1" max="1" width="5.28515625" customWidth="1"/>
    <col min="2" max="2" width="9.5703125" style="85" customWidth="1"/>
    <col min="3" max="3" width="11.5703125" bestFit="1" customWidth="1"/>
    <col min="4" max="4" width="10.42578125" customWidth="1"/>
    <col min="5" max="5" width="11" customWidth="1"/>
    <col min="6" max="6" width="9" bestFit="1" customWidth="1"/>
    <col min="7" max="7" width="9.5703125" customWidth="1"/>
    <col min="8" max="8" width="10.42578125" customWidth="1"/>
    <col min="10" max="10" width="11.28515625" customWidth="1"/>
    <col min="11" max="11" width="9.85546875" customWidth="1"/>
    <col min="13" max="13" width="6.42578125" customWidth="1"/>
    <col min="14" max="14" width="10.5703125" customWidth="1"/>
    <col min="15" max="15" width="9" customWidth="1"/>
  </cols>
  <sheetData>
    <row r="2" spans="2:20" s="27" customFormat="1" ht="18.75">
      <c r="B2" s="77" t="s">
        <v>21</v>
      </c>
      <c r="C2" s="17"/>
      <c r="D2" s="34"/>
      <c r="E2" s="34"/>
      <c r="H2" s="104" t="s">
        <v>20</v>
      </c>
      <c r="I2" s="104"/>
      <c r="J2" s="104"/>
      <c r="M2" s="28"/>
    </row>
    <row r="3" spans="2:20" s="27" customFormat="1" ht="20.25">
      <c r="B3" s="78" t="s">
        <v>40</v>
      </c>
      <c r="C3" s="17"/>
      <c r="D3" s="34"/>
      <c r="E3" s="34"/>
      <c r="G3" s="29" t="s">
        <v>22</v>
      </c>
      <c r="J3"/>
      <c r="K3" s="34" t="s">
        <v>23</v>
      </c>
      <c r="L3" s="70">
        <v>1</v>
      </c>
      <c r="M3" s="34"/>
      <c r="N3" s="40">
        <v>2023</v>
      </c>
      <c r="O3" s="40"/>
    </row>
    <row r="4" spans="2:20" s="27" customFormat="1" ht="18.75">
      <c r="B4" s="79" t="s">
        <v>41</v>
      </c>
      <c r="C4" s="53" t="s">
        <v>37</v>
      </c>
      <c r="D4" s="34"/>
      <c r="E4" s="34"/>
      <c r="J4"/>
      <c r="K4" s="105"/>
      <c r="L4" s="105"/>
      <c r="M4" s="33"/>
    </row>
    <row r="5" spans="2:20" s="27" customFormat="1" ht="20.25">
      <c r="B5" s="93" t="s">
        <v>48</v>
      </c>
      <c r="C5" s="74"/>
      <c r="D5" s="75" t="s">
        <v>65</v>
      </c>
      <c r="J5"/>
      <c r="K5" s="27" t="s">
        <v>59</v>
      </c>
      <c r="M5" s="69">
        <v>0</v>
      </c>
      <c r="O5" s="30"/>
    </row>
    <row r="6" spans="2:20" s="27" customFormat="1" ht="20.25">
      <c r="B6" s="138" t="s">
        <v>19</v>
      </c>
      <c r="C6" s="138"/>
      <c r="D6" s="106" t="s">
        <v>66</v>
      </c>
      <c r="E6" s="106"/>
      <c r="F6" s="106"/>
      <c r="G6" s="30" t="s">
        <v>38</v>
      </c>
      <c r="J6"/>
      <c r="K6" s="27" t="s">
        <v>60</v>
      </c>
      <c r="M6" s="69">
        <v>0</v>
      </c>
      <c r="N6" s="148"/>
      <c r="O6" s="148"/>
    </row>
    <row r="7" spans="2:20" s="27" customFormat="1" ht="20.25">
      <c r="B7" s="81"/>
      <c r="C7" s="54"/>
      <c r="D7" s="44"/>
      <c r="E7" s="44"/>
      <c r="F7" s="44"/>
      <c r="G7" s="30"/>
      <c r="J7"/>
      <c r="K7" s="27" t="s">
        <v>58</v>
      </c>
      <c r="M7" s="69">
        <f>M5-M6</f>
        <v>0</v>
      </c>
      <c r="N7" s="68"/>
    </row>
    <row r="8" spans="2:20" ht="27.75" customHeight="1" thickBot="1">
      <c r="B8" s="82"/>
      <c r="C8" s="55"/>
      <c r="G8" s="7"/>
      <c r="N8" s="21"/>
    </row>
    <row r="9" spans="2:20" ht="39" customHeight="1" thickTop="1" thickBot="1">
      <c r="B9" s="83" t="s">
        <v>11</v>
      </c>
      <c r="C9" s="149" t="s">
        <v>49</v>
      </c>
      <c r="D9" s="150"/>
      <c r="E9" s="149" t="s">
        <v>50</v>
      </c>
      <c r="F9" s="150"/>
      <c r="G9" s="149" t="s">
        <v>51</v>
      </c>
      <c r="H9" s="150"/>
      <c r="I9" s="149" t="s">
        <v>52</v>
      </c>
      <c r="J9" s="150"/>
      <c r="K9" s="149" t="s">
        <v>53</v>
      </c>
      <c r="L9" s="150"/>
      <c r="M9" s="110" t="s">
        <v>54</v>
      </c>
      <c r="N9" s="111"/>
    </row>
    <row r="10" spans="2:20" ht="35.25" customHeight="1" thickTop="1" thickBot="1">
      <c r="B10" s="84" t="s">
        <v>12</v>
      </c>
      <c r="C10" s="154"/>
      <c r="D10" s="155"/>
      <c r="E10" s="155"/>
      <c r="F10" s="156"/>
      <c r="G10" s="154"/>
      <c r="H10" s="155"/>
      <c r="I10" s="155"/>
      <c r="J10" s="156"/>
      <c r="K10" s="151"/>
      <c r="L10" s="151"/>
      <c r="M10" s="152"/>
      <c r="N10" s="153"/>
    </row>
    <row r="11" spans="2:20" ht="35.25" customHeight="1" thickTop="1" thickBot="1">
      <c r="B11" s="84" t="s">
        <v>13</v>
      </c>
      <c r="C11" s="151"/>
      <c r="D11" s="151"/>
      <c r="E11" s="151"/>
      <c r="F11" s="151"/>
      <c r="G11" s="154"/>
      <c r="H11" s="155"/>
      <c r="I11" s="155"/>
      <c r="J11" s="156"/>
      <c r="K11" s="151"/>
      <c r="L11" s="151"/>
      <c r="M11" s="166"/>
      <c r="N11" s="172"/>
    </row>
    <row r="12" spans="2:20" ht="35.25" customHeight="1" thickTop="1" thickBot="1">
      <c r="B12" s="84" t="s">
        <v>14</v>
      </c>
      <c r="C12" s="169"/>
      <c r="D12" s="163"/>
      <c r="E12" s="163"/>
      <c r="F12" s="170"/>
      <c r="G12" s="162"/>
      <c r="H12" s="163"/>
      <c r="I12" s="163"/>
      <c r="J12" s="164"/>
      <c r="K12" s="173"/>
      <c r="L12" s="173"/>
      <c r="M12" s="151"/>
      <c r="N12" s="172"/>
    </row>
    <row r="13" spans="2:20" ht="35.25" customHeight="1" thickTop="1" thickBot="1">
      <c r="B13" s="84" t="s">
        <v>15</v>
      </c>
      <c r="C13" s="165"/>
      <c r="D13" s="171"/>
      <c r="E13" s="167" t="s">
        <v>70</v>
      </c>
      <c r="F13" s="168"/>
      <c r="G13" s="168"/>
      <c r="H13" s="166"/>
      <c r="I13" s="165"/>
      <c r="J13" s="166"/>
      <c r="K13" s="167"/>
      <c r="L13" s="168"/>
      <c r="M13" s="168"/>
      <c r="N13" s="166"/>
    </row>
    <row r="14" spans="2:20" ht="35.25" customHeight="1" thickTop="1" thickBot="1">
      <c r="B14" s="84" t="s">
        <v>16</v>
      </c>
      <c r="C14" s="157" t="s">
        <v>68</v>
      </c>
      <c r="D14" s="158"/>
      <c r="E14" s="158"/>
      <c r="F14" s="158"/>
      <c r="G14" s="158"/>
      <c r="H14" s="159"/>
      <c r="I14" s="160" t="s">
        <v>69</v>
      </c>
      <c r="J14" s="158"/>
      <c r="K14" s="158"/>
      <c r="L14" s="158"/>
      <c r="M14" s="158"/>
      <c r="N14" s="161"/>
    </row>
    <row r="15" spans="2:20" ht="20.25" customHeight="1" thickTop="1" thickBot="1">
      <c r="C15" s="56" t="s">
        <v>16</v>
      </c>
      <c r="D15" s="14" t="s">
        <v>30</v>
      </c>
      <c r="E15" s="14"/>
      <c r="F15" s="14"/>
      <c r="G15" s="15"/>
      <c r="H15" s="15"/>
      <c r="I15" s="15"/>
      <c r="J15" s="65" t="s">
        <v>26</v>
      </c>
      <c r="K15" s="15"/>
      <c r="L15" s="15"/>
      <c r="Q15" s="32" t="e">
        <f>IF(AND(OR(M7="برياردةري بةش",M7="سةروك بةش"),#REF!&gt;=10),1,0)</f>
        <v>#REF!</v>
      </c>
      <c r="R15" s="32"/>
      <c r="S15" s="32"/>
      <c r="T15" s="32"/>
    </row>
    <row r="16" spans="2:20" ht="18" customHeight="1" thickTop="1" thickBot="1">
      <c r="B16" s="86"/>
      <c r="C16" s="57"/>
      <c r="D16" s="10"/>
      <c r="E16" s="11"/>
      <c r="F16" s="11"/>
      <c r="G16" s="10"/>
      <c r="H16" s="10"/>
      <c r="I16" s="10"/>
      <c r="J16" s="57"/>
      <c r="K16" s="10"/>
      <c r="Q16" s="12" t="s">
        <v>17</v>
      </c>
      <c r="R16" s="31">
        <v>1</v>
      </c>
    </row>
    <row r="17" spans="2:17" s="19" customFormat="1" ht="38.25" customHeight="1" thickTop="1" thickBot="1">
      <c r="B17" s="143" t="s">
        <v>10</v>
      </c>
      <c r="C17" s="144"/>
      <c r="D17" s="144"/>
      <c r="E17" s="144"/>
      <c r="F17" s="144"/>
      <c r="G17" s="145"/>
      <c r="I17" s="143" t="s">
        <v>27</v>
      </c>
      <c r="J17" s="144"/>
      <c r="K17" s="144"/>
      <c r="L17" s="144"/>
      <c r="M17" s="144"/>
      <c r="N17" s="145"/>
      <c r="Q17" s="13" t="s">
        <v>18</v>
      </c>
    </row>
    <row r="18" spans="2:17" s="19" customFormat="1" ht="24" customHeight="1" thickTop="1" thickBot="1">
      <c r="B18" s="95" t="s">
        <v>46</v>
      </c>
      <c r="C18" s="58" t="s">
        <v>45</v>
      </c>
      <c r="D18" s="48" t="s">
        <v>62</v>
      </c>
      <c r="E18" s="48" t="s">
        <v>42</v>
      </c>
      <c r="F18" s="48" t="s">
        <v>43</v>
      </c>
      <c r="G18" s="49" t="s">
        <v>44</v>
      </c>
      <c r="I18" s="71" t="s">
        <v>46</v>
      </c>
      <c r="J18" s="58" t="s">
        <v>45</v>
      </c>
      <c r="K18" s="48" t="s">
        <v>62</v>
      </c>
      <c r="L18" s="48" t="s">
        <v>42</v>
      </c>
      <c r="M18" s="48" t="s">
        <v>43</v>
      </c>
      <c r="N18" s="49" t="s">
        <v>44</v>
      </c>
    </row>
    <row r="19" spans="2:17" ht="24" customHeight="1" thickTop="1" thickBot="1">
      <c r="B19" s="88" t="s">
        <v>11</v>
      </c>
      <c r="C19" s="128"/>
      <c r="D19" s="129"/>
      <c r="E19" s="129"/>
      <c r="F19" s="129"/>
      <c r="G19" s="130"/>
      <c r="I19" s="37" t="s">
        <v>11</v>
      </c>
      <c r="J19" s="131"/>
      <c r="K19" s="132"/>
      <c r="L19" s="132"/>
      <c r="M19" s="132"/>
      <c r="N19" s="133"/>
    </row>
    <row r="20" spans="2:17" s="19" customFormat="1" ht="24" customHeight="1" thickTop="1" thickBot="1">
      <c r="B20" s="89" t="s">
        <v>12</v>
      </c>
      <c r="C20" s="59">
        <v>44906</v>
      </c>
      <c r="D20" s="24"/>
      <c r="E20" s="24"/>
      <c r="F20" s="45">
        <f>D20*1.5</f>
        <v>0</v>
      </c>
      <c r="G20" s="25">
        <f>F20+E20</f>
        <v>0</v>
      </c>
      <c r="I20" s="23" t="s">
        <v>12</v>
      </c>
      <c r="J20" s="59">
        <v>44913</v>
      </c>
      <c r="K20" s="24"/>
      <c r="L20" s="24"/>
      <c r="M20" s="45">
        <f>K20*1.5</f>
        <v>0</v>
      </c>
      <c r="N20" s="25">
        <f>M20+L20</f>
        <v>0</v>
      </c>
    </row>
    <row r="21" spans="2:17" s="19" customFormat="1" ht="24" customHeight="1" thickTop="1" thickBot="1">
      <c r="B21" s="89" t="s">
        <v>13</v>
      </c>
      <c r="C21" s="59">
        <v>44907</v>
      </c>
      <c r="D21" s="24"/>
      <c r="E21" s="24"/>
      <c r="F21" s="45">
        <f>D21*1.5</f>
        <v>0</v>
      </c>
      <c r="G21" s="25">
        <f>F21+E21</f>
        <v>0</v>
      </c>
      <c r="I21" s="23" t="s">
        <v>13</v>
      </c>
      <c r="J21" s="59">
        <v>44914</v>
      </c>
      <c r="K21" s="24"/>
      <c r="L21" s="24"/>
      <c r="M21" s="45">
        <f>K21*1.5</f>
        <v>0</v>
      </c>
      <c r="N21" s="25">
        <f>M21+L21</f>
        <v>0</v>
      </c>
    </row>
    <row r="22" spans="2:17" s="19" customFormat="1" ht="24" customHeight="1" thickTop="1" thickBot="1">
      <c r="B22" s="89" t="s">
        <v>14</v>
      </c>
      <c r="C22" s="59">
        <v>44908</v>
      </c>
      <c r="D22" s="24"/>
      <c r="E22" s="24"/>
      <c r="F22" s="45">
        <f>D22*1.5</f>
        <v>0</v>
      </c>
      <c r="G22" s="25">
        <f>F22+E22</f>
        <v>0</v>
      </c>
      <c r="I22" s="23" t="s">
        <v>14</v>
      </c>
      <c r="J22" s="59">
        <v>44915</v>
      </c>
      <c r="K22" s="24"/>
      <c r="L22" s="24"/>
      <c r="M22" s="45">
        <f>K22*1.5</f>
        <v>0</v>
      </c>
      <c r="N22" s="25">
        <f>M22+L22</f>
        <v>0</v>
      </c>
    </row>
    <row r="23" spans="2:17" s="19" customFormat="1" ht="24" customHeight="1" thickTop="1" thickBot="1">
      <c r="B23" s="89" t="s">
        <v>15</v>
      </c>
      <c r="C23" s="59">
        <v>44909</v>
      </c>
      <c r="D23" s="24"/>
      <c r="E23" s="24"/>
      <c r="F23" s="45">
        <f>D23*1.5</f>
        <v>0</v>
      </c>
      <c r="G23" s="25">
        <f>F23+E23</f>
        <v>0</v>
      </c>
      <c r="I23" s="23" t="s">
        <v>15</v>
      </c>
      <c r="J23" s="59">
        <v>44916</v>
      </c>
      <c r="K23" s="24"/>
      <c r="L23" s="24"/>
      <c r="M23" s="45">
        <f>K23*1.5</f>
        <v>0</v>
      </c>
      <c r="N23" s="25">
        <f>M23+L23</f>
        <v>0</v>
      </c>
    </row>
    <row r="24" spans="2:17" s="19" customFormat="1" ht="24" customHeight="1" thickTop="1" thickBot="1">
      <c r="B24" s="89" t="s">
        <v>16</v>
      </c>
      <c r="C24" s="59">
        <v>44910</v>
      </c>
      <c r="D24" s="24"/>
      <c r="E24" s="24"/>
      <c r="F24" s="45">
        <f>D24*1.5</f>
        <v>0</v>
      </c>
      <c r="G24" s="25">
        <f>F24+E24</f>
        <v>0</v>
      </c>
      <c r="I24" s="23" t="s">
        <v>16</v>
      </c>
      <c r="J24" s="59">
        <v>44917</v>
      </c>
      <c r="K24" s="24"/>
      <c r="L24" s="24"/>
      <c r="M24" s="45">
        <f>K24*1.5</f>
        <v>0</v>
      </c>
      <c r="N24" s="25">
        <f>M24+L24</f>
        <v>0</v>
      </c>
    </row>
    <row r="25" spans="2:17" s="19" customFormat="1" ht="24" customHeight="1" thickTop="1" thickBot="1">
      <c r="B25" s="13" t="s">
        <v>17</v>
      </c>
      <c r="C25" s="59"/>
      <c r="D25" s="24"/>
      <c r="E25" s="24" t="s">
        <v>24</v>
      </c>
      <c r="F25" s="45">
        <v>8</v>
      </c>
      <c r="G25" s="25">
        <f>F25</f>
        <v>8</v>
      </c>
      <c r="I25" s="12" t="s">
        <v>17</v>
      </c>
      <c r="J25" s="60"/>
      <c r="K25" s="24"/>
      <c r="L25" s="24" t="s">
        <v>24</v>
      </c>
      <c r="M25" s="45">
        <v>8</v>
      </c>
      <c r="N25" s="25">
        <f>M25</f>
        <v>8</v>
      </c>
    </row>
    <row r="26" spans="2:17" s="19" customFormat="1" ht="24" customHeight="1" thickTop="1" thickBot="1">
      <c r="B26" s="134"/>
      <c r="C26" s="135"/>
      <c r="D26" s="135"/>
      <c r="E26" s="135"/>
      <c r="F26" s="136"/>
      <c r="G26" s="46">
        <f>SUM(G20:G25)</f>
        <v>8</v>
      </c>
      <c r="I26" s="134"/>
      <c r="J26" s="135"/>
      <c r="K26" s="135"/>
      <c r="L26" s="135"/>
      <c r="M26" s="135"/>
      <c r="N26" s="46">
        <f>SUM(N20:N25)</f>
        <v>8</v>
      </c>
    </row>
    <row r="27" spans="2:17" s="19" customFormat="1" ht="24" customHeight="1" thickBot="1">
      <c r="B27" s="90"/>
      <c r="C27" s="61"/>
      <c r="D27" s="41"/>
      <c r="E27" s="141" t="s">
        <v>61</v>
      </c>
      <c r="F27" s="142"/>
      <c r="G27" s="67">
        <f>IF((G26-$M$7)&lt; 0,0,G26-$M$7)</f>
        <v>8</v>
      </c>
      <c r="H27" s="43"/>
      <c r="I27" s="42"/>
      <c r="J27" s="66"/>
      <c r="K27" s="42"/>
      <c r="L27" s="141" t="s">
        <v>61</v>
      </c>
      <c r="M27" s="142"/>
      <c r="N27" s="67">
        <f>IF((N26-$M$7)&lt; 0,0,N26-$M$7)</f>
        <v>8</v>
      </c>
    </row>
    <row r="28" spans="2:17" s="19" customFormat="1" ht="24" customHeight="1" thickBot="1">
      <c r="B28" s="85"/>
      <c r="C28"/>
      <c r="J28"/>
    </row>
    <row r="29" spans="2:17" s="19" customFormat="1" ht="24" customHeight="1" thickBot="1">
      <c r="B29" s="143" t="s">
        <v>28</v>
      </c>
      <c r="C29" s="144"/>
      <c r="D29" s="144"/>
      <c r="E29" s="144"/>
      <c r="F29" s="144"/>
      <c r="G29" s="145"/>
      <c r="I29" s="143" t="s">
        <v>29</v>
      </c>
      <c r="J29" s="144"/>
      <c r="K29" s="144"/>
      <c r="L29" s="144"/>
      <c r="M29" s="144"/>
      <c r="N29" s="145"/>
    </row>
    <row r="30" spans="2:17" s="19" customFormat="1" ht="24" customHeight="1" thickTop="1" thickBot="1">
      <c r="B30" s="95" t="s">
        <v>46</v>
      </c>
      <c r="C30" s="58" t="s">
        <v>45</v>
      </c>
      <c r="D30" s="48" t="s">
        <v>62</v>
      </c>
      <c r="E30" s="48" t="s">
        <v>42</v>
      </c>
      <c r="F30" s="48" t="s">
        <v>43</v>
      </c>
      <c r="G30" s="49" t="s">
        <v>44</v>
      </c>
      <c r="I30" s="71" t="s">
        <v>46</v>
      </c>
      <c r="J30" s="58" t="s">
        <v>45</v>
      </c>
      <c r="K30" s="48" t="s">
        <v>62</v>
      </c>
      <c r="L30" s="48" t="s">
        <v>42</v>
      </c>
      <c r="M30" s="48" t="s">
        <v>43</v>
      </c>
      <c r="N30" s="49" t="s">
        <v>44</v>
      </c>
    </row>
    <row r="31" spans="2:17" ht="24" customHeight="1" thickTop="1" thickBot="1">
      <c r="B31" s="91" t="s">
        <v>11</v>
      </c>
      <c r="C31" s="131">
        <f>D31*1.5+E31</f>
        <v>0</v>
      </c>
      <c r="D31" s="132"/>
      <c r="E31" s="132"/>
      <c r="F31" s="132"/>
      <c r="G31" s="133"/>
      <c r="I31" s="38" t="s">
        <v>11</v>
      </c>
      <c r="J31" s="131"/>
      <c r="K31" s="132"/>
      <c r="L31" s="132"/>
      <c r="M31" s="132"/>
      <c r="N31" s="133"/>
    </row>
    <row r="32" spans="2:17" s="19" customFormat="1" ht="24" customHeight="1" thickTop="1" thickBot="1">
      <c r="B32" s="89" t="s">
        <v>12</v>
      </c>
      <c r="C32" s="97">
        <v>44927</v>
      </c>
      <c r="D32" s="24"/>
      <c r="E32" s="24"/>
      <c r="F32" s="45">
        <f>D32*1.5</f>
        <v>0</v>
      </c>
      <c r="G32" s="25">
        <f>F32+E32</f>
        <v>0</v>
      </c>
      <c r="I32" s="23" t="s">
        <v>12</v>
      </c>
      <c r="J32" s="97">
        <v>44934</v>
      </c>
      <c r="K32" s="24"/>
      <c r="L32" s="24"/>
      <c r="M32" s="45">
        <f>K32*1.5</f>
        <v>0</v>
      </c>
      <c r="N32" s="25">
        <f>M32+L32</f>
        <v>0</v>
      </c>
    </row>
    <row r="33" spans="1:14" s="19" customFormat="1" ht="24" customHeight="1" thickTop="1" thickBot="1">
      <c r="B33" s="89" t="s">
        <v>13</v>
      </c>
      <c r="C33" s="97">
        <v>44928</v>
      </c>
      <c r="D33" s="24"/>
      <c r="E33" s="24"/>
      <c r="F33" s="45">
        <f>D33*1.5</f>
        <v>0</v>
      </c>
      <c r="G33" s="25">
        <f>F33+E33</f>
        <v>0</v>
      </c>
      <c r="I33" s="23" t="s">
        <v>13</v>
      </c>
      <c r="J33" s="97">
        <v>44935</v>
      </c>
      <c r="K33" s="24"/>
      <c r="L33" s="24"/>
      <c r="M33" s="45">
        <f>K33*1.5</f>
        <v>0</v>
      </c>
      <c r="N33" s="25">
        <f>M33+L33</f>
        <v>0</v>
      </c>
    </row>
    <row r="34" spans="1:14" s="19" customFormat="1" ht="24" customHeight="1" thickTop="1" thickBot="1">
      <c r="B34" s="89" t="s">
        <v>14</v>
      </c>
      <c r="C34" s="97">
        <v>44929</v>
      </c>
      <c r="D34" s="24"/>
      <c r="E34" s="24"/>
      <c r="F34" s="45">
        <f>D34*1.5</f>
        <v>0</v>
      </c>
      <c r="G34" s="25">
        <f>F34+E34</f>
        <v>0</v>
      </c>
      <c r="I34" s="23" t="s">
        <v>14</v>
      </c>
      <c r="J34" s="97">
        <v>44936</v>
      </c>
      <c r="K34" s="24"/>
      <c r="L34" s="24"/>
      <c r="M34" s="45">
        <f>K34*1.5</f>
        <v>0</v>
      </c>
      <c r="N34" s="25">
        <f>M34+L34</f>
        <v>0</v>
      </c>
    </row>
    <row r="35" spans="1:14" s="19" customFormat="1" ht="24" customHeight="1" thickTop="1" thickBot="1">
      <c r="B35" s="89" t="s">
        <v>15</v>
      </c>
      <c r="C35" s="97">
        <v>44930</v>
      </c>
      <c r="D35" s="24"/>
      <c r="E35" s="24"/>
      <c r="F35" s="45">
        <f>D35*1.5</f>
        <v>0</v>
      </c>
      <c r="G35" s="25">
        <f>F35+E35</f>
        <v>0</v>
      </c>
      <c r="I35" s="23" t="s">
        <v>15</v>
      </c>
      <c r="J35" s="97">
        <v>44937</v>
      </c>
      <c r="K35" s="24"/>
      <c r="L35" s="24"/>
      <c r="M35" s="45">
        <f>K35*1.5</f>
        <v>0</v>
      </c>
      <c r="N35" s="25">
        <f>M35+L35</f>
        <v>0</v>
      </c>
    </row>
    <row r="36" spans="1:14" s="19" customFormat="1" ht="24" customHeight="1" thickTop="1" thickBot="1">
      <c r="B36" s="89" t="s">
        <v>16</v>
      </c>
      <c r="C36" s="97">
        <v>44931</v>
      </c>
      <c r="D36" s="24"/>
      <c r="E36" s="24"/>
      <c r="F36" s="45">
        <f>D36*1.5</f>
        <v>0</v>
      </c>
      <c r="G36" s="25">
        <f>F36+E36</f>
        <v>0</v>
      </c>
      <c r="I36" s="23" t="s">
        <v>16</v>
      </c>
      <c r="J36" s="97">
        <v>44938</v>
      </c>
      <c r="K36" s="24"/>
      <c r="L36" s="24"/>
      <c r="M36" s="45">
        <f>K36*1.5</f>
        <v>0</v>
      </c>
      <c r="N36" s="25">
        <f>M36+L36</f>
        <v>0</v>
      </c>
    </row>
    <row r="37" spans="1:14" s="19" customFormat="1" ht="24" customHeight="1" thickTop="1" thickBot="1">
      <c r="B37" s="12" t="s">
        <v>17</v>
      </c>
      <c r="C37" s="98"/>
      <c r="D37" s="24"/>
      <c r="E37" s="24" t="s">
        <v>24</v>
      </c>
      <c r="F37" s="45">
        <v>8</v>
      </c>
      <c r="G37" s="25">
        <f>F37</f>
        <v>8</v>
      </c>
      <c r="I37" s="12" t="s">
        <v>17</v>
      </c>
      <c r="J37" s="99"/>
      <c r="K37" s="24"/>
      <c r="L37" s="24" t="s">
        <v>24</v>
      </c>
      <c r="M37" s="45">
        <v>8</v>
      </c>
      <c r="N37" s="25">
        <f>M37</f>
        <v>8</v>
      </c>
    </row>
    <row r="38" spans="1:14" s="19" customFormat="1" ht="24" customHeight="1" thickTop="1" thickBot="1">
      <c r="B38" s="134"/>
      <c r="C38" s="135"/>
      <c r="D38" s="135"/>
      <c r="E38" s="135"/>
      <c r="F38" s="136"/>
      <c r="G38" s="46">
        <f>SUM(G32:G37)</f>
        <v>8</v>
      </c>
      <c r="I38" s="134"/>
      <c r="J38" s="135"/>
      <c r="K38" s="146"/>
      <c r="L38" s="146"/>
      <c r="M38" s="147"/>
      <c r="N38" s="46">
        <f>SUM(N32:N37)</f>
        <v>8</v>
      </c>
    </row>
    <row r="39" spans="1:14" ht="28.5" customHeight="1" thickBot="1">
      <c r="A39" s="19"/>
      <c r="B39" s="90"/>
      <c r="C39" s="61"/>
      <c r="D39" s="41"/>
      <c r="E39" s="141" t="s">
        <v>61</v>
      </c>
      <c r="F39" s="142"/>
      <c r="G39" s="67">
        <f>IF((G38-$M$7)&lt; 0,0,G38-$M$7)</f>
        <v>8</v>
      </c>
      <c r="H39" s="43"/>
      <c r="I39" s="42"/>
      <c r="J39" s="66"/>
      <c r="K39" s="42"/>
      <c r="L39" s="141" t="s">
        <v>61</v>
      </c>
      <c r="M39" s="142"/>
      <c r="N39" s="67">
        <f>IF((N38-$M$7)&lt; 0,0,N38-$M$7)</f>
        <v>8</v>
      </c>
    </row>
    <row r="40" spans="1:14" ht="39.75" customHeight="1">
      <c r="B40" s="92"/>
      <c r="D40" s="35"/>
      <c r="E40" s="36"/>
    </row>
    <row r="41" spans="1:14" ht="18.75">
      <c r="B41" s="92" t="s">
        <v>35</v>
      </c>
      <c r="C41" s="62"/>
      <c r="D41" s="20">
        <f>G39+N39+G27+N27</f>
        <v>32</v>
      </c>
      <c r="F41" s="26"/>
    </row>
    <row r="42" spans="1:14" ht="15.75" thickBot="1">
      <c r="B42" s="92" t="s">
        <v>36</v>
      </c>
      <c r="D42" s="22"/>
    </row>
    <row r="43" spans="1:14" ht="17.25" thickTop="1" thickBot="1">
      <c r="C43" s="63" t="s">
        <v>39</v>
      </c>
      <c r="D43" s="139">
        <f>D42*D41</f>
        <v>0</v>
      </c>
      <c r="E43" s="140"/>
    </row>
    <row r="44" spans="1:14" ht="16.5" thickTop="1">
      <c r="C44" s="17"/>
      <c r="D44" s="17"/>
      <c r="E44" s="17"/>
      <c r="F44" s="16"/>
      <c r="H44" s="100"/>
      <c r="I44" s="100"/>
      <c r="J44" s="17"/>
      <c r="K44" s="17"/>
      <c r="L44" s="17"/>
      <c r="M44" s="101"/>
      <c r="N44" s="101"/>
    </row>
    <row r="45" spans="1:14" ht="15.75">
      <c r="C45" s="17" t="s">
        <v>31</v>
      </c>
      <c r="D45" s="17"/>
      <c r="E45" s="17"/>
      <c r="F45" s="100" t="s">
        <v>32</v>
      </c>
      <c r="G45" s="100"/>
      <c r="J45" s="76" t="s">
        <v>72</v>
      </c>
      <c r="K45" s="17"/>
      <c r="L45" s="17"/>
      <c r="M45" s="101" t="s">
        <v>33</v>
      </c>
      <c r="N45" s="101"/>
    </row>
    <row r="46" spans="1:14" ht="15.75">
      <c r="C46" s="64" t="str">
        <f>D$5</f>
        <v>پ.د.ازاد ابراهیم امین</v>
      </c>
      <c r="D46" s="8"/>
      <c r="E46" s="8"/>
      <c r="F46" s="52" t="str">
        <f>info!$H$4</f>
        <v>پ.ی.د. سامی علی حسین</v>
      </c>
      <c r="G46" s="8"/>
      <c r="I46" s="102" t="s">
        <v>73</v>
      </c>
      <c r="J46" s="102"/>
      <c r="K46" s="102"/>
      <c r="L46" s="8"/>
      <c r="M46" s="8" t="str">
        <f>info!$G$2</f>
        <v xml:space="preserve"> پ.ى.د. سيروان عارب صادق</v>
      </c>
      <c r="N46" s="8"/>
    </row>
  </sheetData>
  <protectedRanges>
    <protectedRange algorithmName="SHA-512" hashValue="0KXzgPF22GiSHgwzAFpDFYYHDfgHLlW51EYmGuHlVY6jbzsrN2Jl7ABWBkn0qW6N7v2eqLy5zA7P8NcAVcoT3A==" saltValue="AV+yMfn9lLnqZpSNmByinw==" spinCount="100000" sqref="E4:F7 D5 D20:D25 B5:B7 C6:D7 K32:K37 K20:K25 D32:D37" name="Range1"/>
    <protectedRange algorithmName="SHA-512" hashValue="0KXzgPF22GiSHgwzAFpDFYYHDfgHLlW51EYmGuHlVY6jbzsrN2Jl7ABWBkn0qW6N7v2eqLy5zA7P8NcAVcoT3A==" saltValue="AV+yMfn9lLnqZpSNmByinw==" spinCount="100000" sqref="B4:D4" name="Range1_3"/>
    <protectedRange algorithmName="SHA-512" hashValue="0KXzgPF22GiSHgwzAFpDFYYHDfgHLlW51EYmGuHlVY6jbzsrN2Jl7ABWBkn0qW6N7v2eqLy5zA7P8NcAVcoT3A==" saltValue="AV+yMfn9lLnqZpSNmByinw==" spinCount="100000" sqref="C46" name="Range1_1"/>
    <protectedRange algorithmName="SHA-512" hashValue="0KXzgPF22GiSHgwzAFpDFYYHDfgHLlW51EYmGuHlVY6jbzsrN2Jl7ABWBkn0qW6N7v2eqLy5zA7P8NcAVcoT3A==" saltValue="AV+yMfn9lLnqZpSNmByinw==" spinCount="100000" sqref="F46" name="Range1_1_2"/>
  </protectedRanges>
  <mergeCells count="51">
    <mergeCell ref="M44:N44"/>
    <mergeCell ref="E27:F27"/>
    <mergeCell ref="L27:M27"/>
    <mergeCell ref="B29:G29"/>
    <mergeCell ref="I29:N29"/>
    <mergeCell ref="C31:G31"/>
    <mergeCell ref="J31:N31"/>
    <mergeCell ref="I17:N17"/>
    <mergeCell ref="C19:G19"/>
    <mergeCell ref="J19:N19"/>
    <mergeCell ref="B26:F26"/>
    <mergeCell ref="I26:M26"/>
    <mergeCell ref="H2:J2"/>
    <mergeCell ref="K4:L4"/>
    <mergeCell ref="M11:N11"/>
    <mergeCell ref="K12:L12"/>
    <mergeCell ref="M12:N12"/>
    <mergeCell ref="G11:J11"/>
    <mergeCell ref="G10:J10"/>
    <mergeCell ref="F45:G45"/>
    <mergeCell ref="C14:H14"/>
    <mergeCell ref="I14:N14"/>
    <mergeCell ref="G12:J12"/>
    <mergeCell ref="I13:J13"/>
    <mergeCell ref="K13:N13"/>
    <mergeCell ref="B38:F38"/>
    <mergeCell ref="I38:M38"/>
    <mergeCell ref="E39:F39"/>
    <mergeCell ref="L39:M39"/>
    <mergeCell ref="D43:E43"/>
    <mergeCell ref="E13:H13"/>
    <mergeCell ref="C12:F12"/>
    <mergeCell ref="M45:N45"/>
    <mergeCell ref="C13:D13"/>
    <mergeCell ref="H44:I44"/>
    <mergeCell ref="I46:K46"/>
    <mergeCell ref="B6:C6"/>
    <mergeCell ref="D6:F6"/>
    <mergeCell ref="N6:O6"/>
    <mergeCell ref="C9:D9"/>
    <mergeCell ref="E9:F9"/>
    <mergeCell ref="G9:H9"/>
    <mergeCell ref="I9:J9"/>
    <mergeCell ref="K9:L9"/>
    <mergeCell ref="M9:N9"/>
    <mergeCell ref="K10:L10"/>
    <mergeCell ref="M10:N10"/>
    <mergeCell ref="K11:L11"/>
    <mergeCell ref="B17:G17"/>
    <mergeCell ref="C10:F10"/>
    <mergeCell ref="C11:F11"/>
  </mergeCells>
  <conditionalFormatting sqref="C31">
    <cfRule type="cellIs" dxfId="58" priority="29" operator="equal">
      <formula>0</formula>
    </cfRule>
  </conditionalFormatting>
  <conditionalFormatting sqref="G32:G36">
    <cfRule type="cellIs" dxfId="57" priority="25" operator="equal">
      <formula>0</formula>
    </cfRule>
  </conditionalFormatting>
  <conditionalFormatting sqref="C19">
    <cfRule type="cellIs" dxfId="56" priority="27" operator="equal">
      <formula>0</formula>
    </cfRule>
  </conditionalFormatting>
  <conditionalFormatting sqref="J31">
    <cfRule type="cellIs" dxfId="55" priority="28" operator="equal">
      <formula>0</formula>
    </cfRule>
  </conditionalFormatting>
  <conditionalFormatting sqref="J19">
    <cfRule type="cellIs" dxfId="54" priority="26" operator="equal">
      <formula>0</formula>
    </cfRule>
  </conditionalFormatting>
  <conditionalFormatting sqref="D37">
    <cfRule type="cellIs" dxfId="53" priority="24" operator="equal">
      <formula>0</formula>
    </cfRule>
  </conditionalFormatting>
  <conditionalFormatting sqref="F32:F37">
    <cfRule type="cellIs" dxfId="52" priority="23" operator="equal">
      <formula>0</formula>
    </cfRule>
  </conditionalFormatting>
  <conditionalFormatting sqref="M20:M25">
    <cfRule type="cellIs" dxfId="51" priority="14" operator="equal">
      <formula>0</formula>
    </cfRule>
  </conditionalFormatting>
  <conditionalFormatting sqref="N32:N36">
    <cfRule type="cellIs" dxfId="50" priority="22" operator="equal">
      <formula>0</formula>
    </cfRule>
  </conditionalFormatting>
  <conditionalFormatting sqref="K37">
    <cfRule type="cellIs" dxfId="49" priority="21" operator="equal">
      <formula>0</formula>
    </cfRule>
  </conditionalFormatting>
  <conditionalFormatting sqref="M32:M37">
    <cfRule type="cellIs" dxfId="48" priority="20" operator="equal">
      <formula>0</formula>
    </cfRule>
  </conditionalFormatting>
  <conditionalFormatting sqref="G20:G25">
    <cfRule type="cellIs" dxfId="47" priority="19" operator="equal">
      <formula>0</formula>
    </cfRule>
  </conditionalFormatting>
  <conditionalFormatting sqref="D25">
    <cfRule type="cellIs" dxfId="46" priority="18" operator="equal">
      <formula>0</formula>
    </cfRule>
  </conditionalFormatting>
  <conditionalFormatting sqref="F20:F25">
    <cfRule type="cellIs" dxfId="45" priority="17" operator="equal">
      <formula>0</formula>
    </cfRule>
  </conditionalFormatting>
  <conditionalFormatting sqref="N20:N24">
    <cfRule type="cellIs" dxfId="44" priority="16" operator="equal">
      <formula>0</formula>
    </cfRule>
  </conditionalFormatting>
  <conditionalFormatting sqref="K25">
    <cfRule type="cellIs" dxfId="43" priority="15" operator="equal">
      <formula>0</formula>
    </cfRule>
  </conditionalFormatting>
  <conditionalFormatting sqref="N25">
    <cfRule type="cellIs" dxfId="42" priority="13" operator="equal">
      <formula>0</formula>
    </cfRule>
  </conditionalFormatting>
  <conditionalFormatting sqref="N37">
    <cfRule type="cellIs" dxfId="41" priority="12" operator="equal">
      <formula>0</formula>
    </cfRule>
  </conditionalFormatting>
  <conditionalFormatting sqref="G37">
    <cfRule type="cellIs" dxfId="40" priority="11" operator="equal">
      <formula>0</formula>
    </cfRule>
  </conditionalFormatting>
  <conditionalFormatting sqref="G38">
    <cfRule type="cellIs" dxfId="39" priority="9" operator="equal">
      <formula>0</formula>
    </cfRule>
  </conditionalFormatting>
  <conditionalFormatting sqref="G26">
    <cfRule type="cellIs" dxfId="38" priority="8" operator="equal">
      <formula>0</formula>
    </cfRule>
  </conditionalFormatting>
  <conditionalFormatting sqref="N26">
    <cfRule type="cellIs" dxfId="37" priority="7" operator="equal">
      <formula>0</formula>
    </cfRule>
  </conditionalFormatting>
  <conditionalFormatting sqref="N38">
    <cfRule type="cellIs" dxfId="36" priority="6" operator="equal">
      <formula>0</formula>
    </cfRule>
  </conditionalFormatting>
  <conditionalFormatting sqref="G27">
    <cfRule type="cellIs" dxfId="35" priority="5" operator="lessThan">
      <formula>0</formula>
    </cfRule>
  </conditionalFormatting>
  <conditionalFormatting sqref="N27">
    <cfRule type="cellIs" dxfId="34" priority="4" operator="lessThan">
      <formula>0</formula>
    </cfRule>
  </conditionalFormatting>
  <conditionalFormatting sqref="G39">
    <cfRule type="cellIs" dxfId="33" priority="3" operator="lessThan">
      <formula>0</formula>
    </cfRule>
  </conditionalFormatting>
  <conditionalFormatting sqref="N39">
    <cfRule type="cellIs" dxfId="32" priority="2" operator="lessThan">
      <formula>0</formula>
    </cfRule>
  </conditionalFormatting>
  <conditionalFormatting sqref="D41">
    <cfRule type="cellIs" dxfId="31" priority="1" operator="equal">
      <formula>0</formula>
    </cfRule>
  </conditionalFormatting>
  <printOptions horizontalCentered="1"/>
  <pageMargins left="0" right="0" top="0" bottom="0" header="0" footer="0"/>
  <pageSetup paperSize="9" scale="73" fitToHeight="0" orientation="portrait" r:id="rId1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95990-9198-4434-8DA9-51BBAB453C23}">
  <sheetPr>
    <pageSetUpPr fitToPage="1"/>
  </sheetPr>
  <dimension ref="A2:T46"/>
  <sheetViews>
    <sheetView rightToLeft="1" view="pageBreakPreview" zoomScaleNormal="130" zoomScaleSheetLayoutView="100" workbookViewId="0">
      <selection activeCell="L3" sqref="L3"/>
    </sheetView>
  </sheetViews>
  <sheetFormatPr defaultRowHeight="15"/>
  <cols>
    <col min="1" max="1" width="5.28515625" customWidth="1"/>
    <col min="2" max="2" width="9.5703125" style="85" customWidth="1"/>
    <col min="3" max="3" width="11.5703125" bestFit="1" customWidth="1"/>
    <col min="4" max="4" width="10.42578125" customWidth="1"/>
    <col min="5" max="5" width="11" customWidth="1"/>
    <col min="6" max="6" width="9" bestFit="1" customWidth="1"/>
    <col min="7" max="7" width="9.5703125" customWidth="1"/>
    <col min="8" max="8" width="10.42578125" customWidth="1"/>
    <col min="10" max="10" width="11.28515625" customWidth="1"/>
    <col min="11" max="11" width="9.85546875" customWidth="1"/>
    <col min="13" max="13" width="8.28515625" customWidth="1"/>
    <col min="14" max="14" width="10.5703125" customWidth="1"/>
    <col min="15" max="15" width="7" customWidth="1"/>
  </cols>
  <sheetData>
    <row r="2" spans="2:20" s="27" customFormat="1" ht="18.75">
      <c r="B2" s="77" t="s">
        <v>21</v>
      </c>
      <c r="C2" s="17"/>
      <c r="D2" s="34"/>
      <c r="E2" s="34"/>
      <c r="H2" s="104" t="s">
        <v>20</v>
      </c>
      <c r="I2" s="104"/>
      <c r="J2" s="104"/>
      <c r="M2" s="28"/>
    </row>
    <row r="3" spans="2:20" s="27" customFormat="1" ht="20.25">
      <c r="B3" s="78" t="s">
        <v>40</v>
      </c>
      <c r="C3" s="17"/>
      <c r="D3" s="34"/>
      <c r="E3" s="34"/>
      <c r="G3" s="29" t="s">
        <v>22</v>
      </c>
      <c r="J3"/>
      <c r="K3" s="34" t="s">
        <v>23</v>
      </c>
      <c r="L3" s="70">
        <v>1</v>
      </c>
      <c r="M3" s="34"/>
      <c r="N3" s="40">
        <f>info!F1</f>
        <v>2023</v>
      </c>
      <c r="O3" s="40"/>
    </row>
    <row r="4" spans="2:20" s="27" customFormat="1" ht="18.75">
      <c r="B4" s="79" t="s">
        <v>41</v>
      </c>
      <c r="C4" s="53" t="s">
        <v>37</v>
      </c>
      <c r="D4" s="34"/>
      <c r="E4" s="34"/>
      <c r="J4"/>
      <c r="K4" s="105"/>
      <c r="L4" s="105"/>
      <c r="M4" s="33"/>
    </row>
    <row r="5" spans="2:20" s="27" customFormat="1" ht="20.25">
      <c r="B5" s="93" t="s">
        <v>48</v>
      </c>
      <c r="C5" s="74"/>
      <c r="D5" s="75" t="s">
        <v>67</v>
      </c>
      <c r="J5"/>
      <c r="K5" s="27" t="s">
        <v>59</v>
      </c>
      <c r="M5" s="69">
        <v>0</v>
      </c>
      <c r="O5" s="30"/>
    </row>
    <row r="6" spans="2:20" s="27" customFormat="1" ht="20.25">
      <c r="B6" s="138" t="s">
        <v>19</v>
      </c>
      <c r="C6" s="138"/>
      <c r="D6" s="106" t="s">
        <v>64</v>
      </c>
      <c r="E6" s="106"/>
      <c r="F6" s="106"/>
      <c r="G6" s="30" t="s">
        <v>38</v>
      </c>
      <c r="J6"/>
      <c r="K6" s="27" t="s">
        <v>60</v>
      </c>
      <c r="M6" s="69">
        <v>0</v>
      </c>
      <c r="N6" s="175"/>
      <c r="O6" s="175"/>
    </row>
    <row r="7" spans="2:20" s="27" customFormat="1" ht="20.25">
      <c r="B7" s="81"/>
      <c r="C7" s="54"/>
      <c r="D7" s="44"/>
      <c r="E7" s="44"/>
      <c r="F7" s="44"/>
      <c r="G7" s="30"/>
      <c r="J7"/>
      <c r="K7" s="27" t="s">
        <v>58</v>
      </c>
      <c r="M7" s="69">
        <v>0</v>
      </c>
      <c r="N7" s="68"/>
    </row>
    <row r="8" spans="2:20" ht="27.75" customHeight="1" thickBot="1">
      <c r="B8" s="82"/>
      <c r="C8" s="55"/>
      <c r="G8" s="7"/>
      <c r="N8" s="21"/>
    </row>
    <row r="9" spans="2:20" ht="39" customHeight="1" thickTop="1" thickBot="1">
      <c r="B9" s="94"/>
      <c r="C9" s="110" t="s">
        <v>49</v>
      </c>
      <c r="D9" s="111"/>
      <c r="E9" s="110" t="s">
        <v>50</v>
      </c>
      <c r="F9" s="111"/>
      <c r="G9" s="110" t="s">
        <v>51</v>
      </c>
      <c r="H9" s="111"/>
      <c r="I9" s="110" t="s">
        <v>52</v>
      </c>
      <c r="J9" s="111"/>
      <c r="K9" s="110" t="s">
        <v>53</v>
      </c>
      <c r="L9" s="111"/>
      <c r="M9" s="110" t="s">
        <v>54</v>
      </c>
      <c r="N9" s="111"/>
    </row>
    <row r="10" spans="2:20" ht="35.25" customHeight="1" thickTop="1" thickBot="1">
      <c r="B10" s="89" t="s">
        <v>12</v>
      </c>
      <c r="C10" s="176"/>
      <c r="D10" s="176"/>
      <c r="E10" s="176"/>
      <c r="F10" s="176"/>
      <c r="G10" s="176"/>
      <c r="H10" s="176"/>
      <c r="I10" s="176"/>
      <c r="J10" s="176"/>
      <c r="K10" s="151"/>
      <c r="L10" s="151"/>
      <c r="M10" s="176"/>
      <c r="N10" s="177"/>
    </row>
    <row r="11" spans="2:20" ht="35.25" customHeight="1" thickTop="1" thickBot="1">
      <c r="B11" s="89" t="s">
        <v>13</v>
      </c>
      <c r="C11" s="176"/>
      <c r="D11" s="176"/>
      <c r="E11" s="151"/>
      <c r="F11" s="151"/>
      <c r="G11" s="176"/>
      <c r="H11" s="176"/>
      <c r="I11" s="151"/>
      <c r="J11" s="151"/>
      <c r="K11" s="167"/>
      <c r="L11" s="166"/>
      <c r="M11" s="151"/>
      <c r="N11" s="172"/>
    </row>
    <row r="12" spans="2:20" ht="35.25" customHeight="1" thickTop="1" thickBot="1">
      <c r="B12" s="89" t="s">
        <v>14</v>
      </c>
      <c r="C12" s="176"/>
      <c r="D12" s="176"/>
      <c r="E12" s="151"/>
      <c r="F12" s="151"/>
      <c r="G12" s="176"/>
      <c r="H12" s="176"/>
      <c r="I12" s="151"/>
      <c r="J12" s="151"/>
      <c r="K12" s="151"/>
      <c r="L12" s="151"/>
      <c r="M12" s="151"/>
      <c r="N12" s="172"/>
    </row>
    <row r="13" spans="2:20" ht="35.25" customHeight="1" thickTop="1" thickBot="1">
      <c r="B13" s="89" t="s">
        <v>15</v>
      </c>
      <c r="C13" s="167" t="s">
        <v>71</v>
      </c>
      <c r="D13" s="168"/>
      <c r="E13" s="168"/>
      <c r="F13" s="166"/>
      <c r="G13" s="176"/>
      <c r="H13" s="176"/>
      <c r="I13" s="176"/>
      <c r="J13" s="176"/>
      <c r="K13" s="151"/>
      <c r="L13" s="151"/>
      <c r="M13" s="151"/>
      <c r="N13" s="172"/>
    </row>
    <row r="14" spans="2:20" ht="35.25" customHeight="1" thickTop="1" thickBot="1">
      <c r="B14" s="89" t="s">
        <v>16</v>
      </c>
      <c r="C14" s="178"/>
      <c r="D14" s="179"/>
      <c r="E14" s="179"/>
      <c r="F14" s="180"/>
      <c r="G14" s="174"/>
      <c r="H14" s="174"/>
      <c r="I14" s="174"/>
      <c r="J14" s="174"/>
      <c r="K14" s="160"/>
      <c r="L14" s="158"/>
      <c r="M14" s="158"/>
      <c r="N14" s="159"/>
    </row>
    <row r="15" spans="2:20" ht="20.25" customHeight="1" thickTop="1" thickBot="1">
      <c r="C15" s="56" t="s">
        <v>16</v>
      </c>
      <c r="D15" s="14" t="s">
        <v>30</v>
      </c>
      <c r="E15" s="14"/>
      <c r="F15" s="14"/>
      <c r="G15" s="15"/>
      <c r="H15" s="15"/>
      <c r="I15" s="15"/>
      <c r="J15" s="65" t="s">
        <v>26</v>
      </c>
      <c r="K15" s="15"/>
      <c r="L15" s="15"/>
      <c r="Q15" s="32" t="e">
        <f>IF(AND(OR(M7="برياردةري بةش",M7="سةروك بةش"),#REF!&gt;=10),1,0)</f>
        <v>#REF!</v>
      </c>
      <c r="R15" s="32"/>
      <c r="S15" s="32"/>
      <c r="T15" s="32"/>
    </row>
    <row r="16" spans="2:20" ht="18" customHeight="1" thickTop="1" thickBot="1">
      <c r="B16" s="86"/>
      <c r="C16" s="57"/>
      <c r="D16" s="10"/>
      <c r="E16" s="11"/>
      <c r="F16" s="11"/>
      <c r="G16" s="10"/>
      <c r="H16" s="10"/>
      <c r="I16" s="10"/>
      <c r="J16" s="57"/>
      <c r="K16" s="10"/>
      <c r="Q16" s="12" t="s">
        <v>17</v>
      </c>
      <c r="R16" s="31">
        <v>1</v>
      </c>
    </row>
    <row r="17" spans="2:17" s="19" customFormat="1" ht="38.25" customHeight="1" thickTop="1" thickBot="1">
      <c r="B17" s="143" t="s">
        <v>10</v>
      </c>
      <c r="C17" s="144"/>
      <c r="D17" s="144"/>
      <c r="E17" s="144"/>
      <c r="F17" s="144"/>
      <c r="G17" s="145"/>
      <c r="I17" s="143" t="s">
        <v>27</v>
      </c>
      <c r="J17" s="144"/>
      <c r="K17" s="144"/>
      <c r="L17" s="144"/>
      <c r="M17" s="144"/>
      <c r="N17" s="145"/>
      <c r="Q17" s="13" t="s">
        <v>18</v>
      </c>
    </row>
    <row r="18" spans="2:17" s="19" customFormat="1" ht="24" customHeight="1" thickTop="1" thickBot="1">
      <c r="B18" s="95" t="s">
        <v>46</v>
      </c>
      <c r="C18" s="58" t="s">
        <v>45</v>
      </c>
      <c r="D18" s="48" t="s">
        <v>62</v>
      </c>
      <c r="E18" s="48" t="s">
        <v>42</v>
      </c>
      <c r="F18" s="48" t="s">
        <v>43</v>
      </c>
      <c r="G18" s="49" t="s">
        <v>44</v>
      </c>
      <c r="I18" s="71" t="s">
        <v>46</v>
      </c>
      <c r="J18" s="58" t="s">
        <v>45</v>
      </c>
      <c r="K18" s="48" t="s">
        <v>62</v>
      </c>
      <c r="L18" s="48" t="s">
        <v>42</v>
      </c>
      <c r="M18" s="48" t="s">
        <v>43</v>
      </c>
      <c r="N18" s="49" t="s">
        <v>44</v>
      </c>
    </row>
    <row r="19" spans="2:17" ht="24" customHeight="1" thickTop="1" thickBot="1">
      <c r="B19" s="88" t="s">
        <v>11</v>
      </c>
      <c r="C19" s="128"/>
      <c r="D19" s="129"/>
      <c r="E19" s="129"/>
      <c r="F19" s="129"/>
      <c r="G19" s="130"/>
      <c r="I19" s="37" t="s">
        <v>11</v>
      </c>
      <c r="J19" s="131"/>
      <c r="K19" s="132"/>
      <c r="L19" s="132"/>
      <c r="M19" s="132"/>
      <c r="N19" s="133"/>
    </row>
    <row r="20" spans="2:17" s="19" customFormat="1" ht="24" customHeight="1" thickTop="1" thickBot="1">
      <c r="B20" s="89" t="s">
        <v>12</v>
      </c>
      <c r="C20" s="59">
        <v>44906</v>
      </c>
      <c r="D20" s="24"/>
      <c r="E20" s="24"/>
      <c r="F20" s="45">
        <f>D20*1.5</f>
        <v>0</v>
      </c>
      <c r="G20" s="25">
        <f>F20+E20</f>
        <v>0</v>
      </c>
      <c r="I20" s="23" t="s">
        <v>12</v>
      </c>
      <c r="J20" s="59">
        <v>44913</v>
      </c>
      <c r="K20" s="24"/>
      <c r="L20" s="24"/>
      <c r="M20" s="45">
        <f>K20*1.5</f>
        <v>0</v>
      </c>
      <c r="N20" s="25">
        <f>M20+L20</f>
        <v>0</v>
      </c>
    </row>
    <row r="21" spans="2:17" s="19" customFormat="1" ht="24" customHeight="1" thickTop="1" thickBot="1">
      <c r="B21" s="89" t="s">
        <v>13</v>
      </c>
      <c r="C21" s="59">
        <v>44907</v>
      </c>
      <c r="D21" s="24"/>
      <c r="E21" s="24"/>
      <c r="F21" s="45">
        <f>D21*1.5</f>
        <v>0</v>
      </c>
      <c r="G21" s="25">
        <f>F21+E21</f>
        <v>0</v>
      </c>
      <c r="I21" s="23" t="s">
        <v>13</v>
      </c>
      <c r="J21" s="59">
        <v>44914</v>
      </c>
      <c r="K21" s="24"/>
      <c r="L21" s="24"/>
      <c r="M21" s="45">
        <f>K21*1.5</f>
        <v>0</v>
      </c>
      <c r="N21" s="25">
        <f>M21+L21</f>
        <v>0</v>
      </c>
    </row>
    <row r="22" spans="2:17" s="19" customFormat="1" ht="24" customHeight="1" thickTop="1" thickBot="1">
      <c r="B22" s="89" t="s">
        <v>14</v>
      </c>
      <c r="C22" s="59">
        <v>44908</v>
      </c>
      <c r="D22" s="24"/>
      <c r="E22" s="24"/>
      <c r="F22" s="45">
        <f>D22*1.5</f>
        <v>0</v>
      </c>
      <c r="G22" s="25">
        <f>F22+E22</f>
        <v>0</v>
      </c>
      <c r="I22" s="23" t="s">
        <v>14</v>
      </c>
      <c r="J22" s="59">
        <v>44915</v>
      </c>
      <c r="K22" s="24"/>
      <c r="L22" s="24"/>
      <c r="M22" s="45">
        <f>K22*1.5</f>
        <v>0</v>
      </c>
      <c r="N22" s="25">
        <f>M22+L22</f>
        <v>0</v>
      </c>
    </row>
    <row r="23" spans="2:17" s="19" customFormat="1" ht="24" customHeight="1" thickTop="1" thickBot="1">
      <c r="B23" s="89" t="s">
        <v>15</v>
      </c>
      <c r="C23" s="59">
        <v>44909</v>
      </c>
      <c r="D23" s="24"/>
      <c r="E23" s="24"/>
      <c r="F23" s="45">
        <f>D23*1.5</f>
        <v>0</v>
      </c>
      <c r="G23" s="25">
        <f>F23+E23</f>
        <v>0</v>
      </c>
      <c r="I23" s="23" t="s">
        <v>15</v>
      </c>
      <c r="J23" s="59">
        <v>44916</v>
      </c>
      <c r="K23" s="24"/>
      <c r="L23" s="24"/>
      <c r="M23" s="45">
        <f>K23*1.5</f>
        <v>0</v>
      </c>
      <c r="N23" s="25">
        <f>M23+L23</f>
        <v>0</v>
      </c>
    </row>
    <row r="24" spans="2:17" s="19" customFormat="1" ht="24" customHeight="1" thickTop="1" thickBot="1">
      <c r="B24" s="89" t="s">
        <v>16</v>
      </c>
      <c r="C24" s="59">
        <v>44910</v>
      </c>
      <c r="D24" s="24"/>
      <c r="E24" s="24"/>
      <c r="F24" s="45">
        <f>D24*1.5</f>
        <v>0</v>
      </c>
      <c r="G24" s="25">
        <f>F24+E24</f>
        <v>0</v>
      </c>
      <c r="I24" s="23" t="s">
        <v>16</v>
      </c>
      <c r="J24" s="59">
        <v>44917</v>
      </c>
      <c r="K24" s="24"/>
      <c r="L24" s="24"/>
      <c r="M24" s="45">
        <f>K24*1.5</f>
        <v>0</v>
      </c>
      <c r="N24" s="25">
        <f>M24+L24</f>
        <v>0</v>
      </c>
    </row>
    <row r="25" spans="2:17" s="19" customFormat="1" ht="24" customHeight="1" thickTop="1" thickBot="1">
      <c r="B25" s="13" t="s">
        <v>17</v>
      </c>
      <c r="C25" s="60"/>
      <c r="D25" s="24"/>
      <c r="E25" s="24" t="s">
        <v>24</v>
      </c>
      <c r="F25" s="45">
        <v>2</v>
      </c>
      <c r="G25" s="25">
        <f>F25</f>
        <v>2</v>
      </c>
      <c r="I25" s="12" t="s">
        <v>17</v>
      </c>
      <c r="K25" s="24"/>
      <c r="L25" s="24" t="s">
        <v>24</v>
      </c>
      <c r="M25" s="45">
        <v>2</v>
      </c>
      <c r="N25" s="25">
        <f>M25</f>
        <v>2</v>
      </c>
    </row>
    <row r="26" spans="2:17" s="19" customFormat="1" ht="24" customHeight="1" thickTop="1" thickBot="1">
      <c r="B26" s="134"/>
      <c r="C26" s="135"/>
      <c r="D26" s="135"/>
      <c r="E26" s="135"/>
      <c r="F26" s="136"/>
      <c r="G26" s="46">
        <f>SUM(G20:G25)</f>
        <v>2</v>
      </c>
      <c r="I26" s="134"/>
      <c r="J26" s="135"/>
      <c r="K26" s="135"/>
      <c r="L26" s="135"/>
      <c r="M26" s="135"/>
      <c r="N26" s="46">
        <f>SUM(N20:N25)</f>
        <v>2</v>
      </c>
    </row>
    <row r="27" spans="2:17" s="19" customFormat="1" ht="24" customHeight="1" thickBot="1">
      <c r="B27" s="90"/>
      <c r="C27" s="61"/>
      <c r="D27" s="41"/>
      <c r="E27" s="141" t="s">
        <v>61</v>
      </c>
      <c r="F27" s="142"/>
      <c r="G27" s="67">
        <f>IF((G26-$M$7)&lt; 0,0,G26-$M$7)</f>
        <v>2</v>
      </c>
      <c r="H27" s="43"/>
      <c r="I27" s="42"/>
      <c r="J27" s="66"/>
      <c r="K27" s="42"/>
      <c r="L27" s="141" t="s">
        <v>61</v>
      </c>
      <c r="M27" s="142"/>
      <c r="N27" s="67">
        <f>IF((N26-$M$7)&lt; 0,0,N26-$M$7)</f>
        <v>2</v>
      </c>
    </row>
    <row r="28" spans="2:17" s="19" customFormat="1" ht="24" customHeight="1" thickBot="1">
      <c r="B28" s="85"/>
      <c r="C28"/>
      <c r="J28"/>
    </row>
    <row r="29" spans="2:17" s="19" customFormat="1" ht="24" customHeight="1" thickBot="1">
      <c r="B29" s="143" t="s">
        <v>28</v>
      </c>
      <c r="C29" s="144"/>
      <c r="D29" s="144"/>
      <c r="E29" s="144"/>
      <c r="F29" s="144"/>
      <c r="G29" s="145"/>
      <c r="I29" s="143" t="s">
        <v>29</v>
      </c>
      <c r="J29" s="144"/>
      <c r="K29" s="144"/>
      <c r="L29" s="144"/>
      <c r="M29" s="144"/>
      <c r="N29" s="145"/>
    </row>
    <row r="30" spans="2:17" s="19" customFormat="1" ht="24" customHeight="1" thickTop="1" thickBot="1">
      <c r="B30" s="95" t="s">
        <v>46</v>
      </c>
      <c r="C30" s="58" t="s">
        <v>45</v>
      </c>
      <c r="D30" s="48" t="s">
        <v>62</v>
      </c>
      <c r="E30" s="48" t="s">
        <v>42</v>
      </c>
      <c r="F30" s="48" t="s">
        <v>43</v>
      </c>
      <c r="G30" s="49" t="s">
        <v>44</v>
      </c>
      <c r="I30" s="71" t="s">
        <v>46</v>
      </c>
      <c r="J30" s="58" t="s">
        <v>45</v>
      </c>
      <c r="K30" s="48" t="s">
        <v>62</v>
      </c>
      <c r="L30" s="48" t="s">
        <v>42</v>
      </c>
      <c r="M30" s="48" t="s">
        <v>43</v>
      </c>
      <c r="N30" s="49" t="s">
        <v>44</v>
      </c>
    </row>
    <row r="31" spans="2:17" ht="24" customHeight="1" thickTop="1" thickBot="1">
      <c r="B31" s="91" t="s">
        <v>11</v>
      </c>
      <c r="C31" s="131">
        <f>D31*1.5+E31</f>
        <v>0</v>
      </c>
      <c r="D31" s="132"/>
      <c r="E31" s="132"/>
      <c r="F31" s="132"/>
      <c r="G31" s="133"/>
      <c r="I31" s="38" t="s">
        <v>11</v>
      </c>
      <c r="J31" s="131"/>
      <c r="K31" s="132"/>
      <c r="L31" s="132"/>
      <c r="M31" s="132"/>
      <c r="N31" s="133"/>
    </row>
    <row r="32" spans="2:17" s="19" customFormat="1" ht="24" customHeight="1" thickTop="1" thickBot="1">
      <c r="B32" s="89" t="s">
        <v>12</v>
      </c>
      <c r="C32" s="97">
        <v>44927</v>
      </c>
      <c r="D32" s="24"/>
      <c r="E32" s="24"/>
      <c r="F32" s="45">
        <f>D32*1.5</f>
        <v>0</v>
      </c>
      <c r="G32" s="25">
        <f>F32+E32</f>
        <v>0</v>
      </c>
      <c r="I32" s="23" t="s">
        <v>12</v>
      </c>
      <c r="J32" s="97">
        <v>44934</v>
      </c>
      <c r="K32" s="24"/>
      <c r="L32" s="24"/>
      <c r="M32" s="45">
        <f>K32*1.5</f>
        <v>0</v>
      </c>
      <c r="N32" s="25">
        <f>M32+L32</f>
        <v>0</v>
      </c>
    </row>
    <row r="33" spans="1:14" s="19" customFormat="1" ht="24" customHeight="1" thickTop="1" thickBot="1">
      <c r="B33" s="89" t="s">
        <v>13</v>
      </c>
      <c r="C33" s="97">
        <v>44928</v>
      </c>
      <c r="D33" s="24"/>
      <c r="E33" s="24"/>
      <c r="F33" s="45">
        <f>D33*1.5</f>
        <v>0</v>
      </c>
      <c r="G33" s="25">
        <f>F33+E33</f>
        <v>0</v>
      </c>
      <c r="I33" s="23" t="s">
        <v>13</v>
      </c>
      <c r="J33" s="97">
        <v>44935</v>
      </c>
      <c r="K33" s="24"/>
      <c r="L33" s="24"/>
      <c r="M33" s="45">
        <f>K33*1.5</f>
        <v>0</v>
      </c>
      <c r="N33" s="25">
        <f>M33+L33</f>
        <v>0</v>
      </c>
    </row>
    <row r="34" spans="1:14" s="19" customFormat="1" ht="24" customHeight="1" thickTop="1" thickBot="1">
      <c r="B34" s="89" t="s">
        <v>14</v>
      </c>
      <c r="C34" s="97">
        <v>44929</v>
      </c>
      <c r="D34" s="24"/>
      <c r="E34" s="24"/>
      <c r="F34" s="45">
        <f>D34*1.5</f>
        <v>0</v>
      </c>
      <c r="G34" s="25">
        <f>F34+E34</f>
        <v>0</v>
      </c>
      <c r="I34" s="23" t="s">
        <v>14</v>
      </c>
      <c r="J34" s="97">
        <v>44936</v>
      </c>
      <c r="K34" s="24"/>
      <c r="L34" s="24"/>
      <c r="M34" s="45">
        <f>K34*1.5</f>
        <v>0</v>
      </c>
      <c r="N34" s="25">
        <f>M34+L34</f>
        <v>0</v>
      </c>
    </row>
    <row r="35" spans="1:14" s="19" customFormat="1" ht="24" customHeight="1" thickTop="1" thickBot="1">
      <c r="B35" s="89" t="s">
        <v>15</v>
      </c>
      <c r="C35" s="97">
        <v>44930</v>
      </c>
      <c r="D35" s="24"/>
      <c r="E35" s="24"/>
      <c r="F35" s="45">
        <f>D35*1.5</f>
        <v>0</v>
      </c>
      <c r="G35" s="25">
        <f>F35+E35</f>
        <v>0</v>
      </c>
      <c r="I35" s="23" t="s">
        <v>15</v>
      </c>
      <c r="J35" s="97">
        <v>44937</v>
      </c>
      <c r="K35" s="24"/>
      <c r="L35" s="24"/>
      <c r="M35" s="45">
        <f>K35*1.5</f>
        <v>0</v>
      </c>
      <c r="N35" s="25">
        <f>M35+L35</f>
        <v>0</v>
      </c>
    </row>
    <row r="36" spans="1:14" s="19" customFormat="1" ht="24" customHeight="1" thickTop="1" thickBot="1">
      <c r="B36" s="89" t="s">
        <v>16</v>
      </c>
      <c r="C36" s="97">
        <v>44931</v>
      </c>
      <c r="D36" s="24"/>
      <c r="E36" s="24"/>
      <c r="F36" s="45">
        <f>D36*1.5</f>
        <v>0</v>
      </c>
      <c r="G36" s="25">
        <f>F36+E36</f>
        <v>0</v>
      </c>
      <c r="I36" s="23" t="s">
        <v>16</v>
      </c>
      <c r="J36" s="97">
        <v>44938</v>
      </c>
      <c r="K36" s="24"/>
      <c r="L36" s="24"/>
      <c r="M36" s="45">
        <f>K36*1.5</f>
        <v>0</v>
      </c>
      <c r="N36" s="25">
        <f>M36+L36</f>
        <v>0</v>
      </c>
    </row>
    <row r="37" spans="1:14" s="19" customFormat="1" ht="24" customHeight="1" thickTop="1" thickBot="1">
      <c r="B37" s="12" t="s">
        <v>17</v>
      </c>
      <c r="C37" s="98"/>
      <c r="D37" s="24"/>
      <c r="E37" s="24" t="s">
        <v>24</v>
      </c>
      <c r="F37" s="45">
        <v>2</v>
      </c>
      <c r="G37" s="25">
        <f>F37</f>
        <v>2</v>
      </c>
      <c r="I37" s="12" t="s">
        <v>17</v>
      </c>
      <c r="J37" s="99"/>
      <c r="K37" s="24"/>
      <c r="L37" s="24" t="s">
        <v>24</v>
      </c>
      <c r="M37" s="45">
        <v>2</v>
      </c>
      <c r="N37" s="25">
        <f>M37</f>
        <v>2</v>
      </c>
    </row>
    <row r="38" spans="1:14" s="19" customFormat="1" ht="24" customHeight="1" thickTop="1" thickBot="1">
      <c r="B38" s="134"/>
      <c r="C38" s="135"/>
      <c r="D38" s="135"/>
      <c r="E38" s="135"/>
      <c r="F38" s="136"/>
      <c r="G38" s="46">
        <f>SUM(G32:G37)</f>
        <v>2</v>
      </c>
      <c r="I38" s="134"/>
      <c r="J38" s="135"/>
      <c r="K38" s="146"/>
      <c r="L38" s="146"/>
      <c r="M38" s="147"/>
      <c r="N38" s="46">
        <f>SUM(N32:N37)</f>
        <v>2</v>
      </c>
    </row>
    <row r="39" spans="1:14" ht="28.5" customHeight="1" thickBot="1">
      <c r="A39" s="19"/>
      <c r="B39" s="90"/>
      <c r="C39" s="61"/>
      <c r="D39" s="41"/>
      <c r="E39" s="141" t="s">
        <v>61</v>
      </c>
      <c r="F39" s="142"/>
      <c r="G39" s="67">
        <f>IF((G38-$M$7)&lt; 0,0,G38-$M$7)</f>
        <v>2</v>
      </c>
      <c r="H39" s="43"/>
      <c r="I39" s="42"/>
      <c r="J39" s="66"/>
      <c r="K39" s="42"/>
      <c r="L39" s="141" t="s">
        <v>61</v>
      </c>
      <c r="M39" s="142"/>
      <c r="N39" s="67">
        <f>IF((N38-$M$7)&lt; 0,0,N38-$M$7)</f>
        <v>2</v>
      </c>
    </row>
    <row r="40" spans="1:14" ht="39.75" customHeight="1">
      <c r="B40" s="92"/>
      <c r="D40" s="35"/>
      <c r="E40" s="36"/>
    </row>
    <row r="41" spans="1:14" ht="18.75">
      <c r="B41" s="92" t="s">
        <v>35</v>
      </c>
      <c r="C41" s="62"/>
      <c r="D41" s="20">
        <f>G39+N39+G27+N27</f>
        <v>8</v>
      </c>
      <c r="F41" s="26"/>
    </row>
    <row r="42" spans="1:14" ht="15.75" thickBot="1">
      <c r="B42" s="92" t="s">
        <v>36</v>
      </c>
      <c r="D42" s="22"/>
    </row>
    <row r="43" spans="1:14" ht="17.25" thickTop="1" thickBot="1">
      <c r="C43" s="63" t="s">
        <v>39</v>
      </c>
      <c r="D43" s="139">
        <f>D42*D41</f>
        <v>0</v>
      </c>
      <c r="E43" s="140"/>
    </row>
    <row r="44" spans="1:14" ht="16.5" thickTop="1">
      <c r="C44" s="17"/>
      <c r="D44" s="17"/>
      <c r="E44" s="17"/>
      <c r="F44" s="16"/>
      <c r="H44" s="100"/>
      <c r="I44" s="100"/>
      <c r="J44" s="17"/>
      <c r="K44" s="17"/>
      <c r="L44" s="17"/>
      <c r="M44" s="101"/>
      <c r="N44" s="101"/>
    </row>
    <row r="45" spans="1:14" ht="15.75">
      <c r="C45" s="17" t="s">
        <v>31</v>
      </c>
      <c r="D45" s="17"/>
      <c r="E45" s="17"/>
      <c r="F45" s="100" t="s">
        <v>32</v>
      </c>
      <c r="G45" s="100"/>
      <c r="J45" s="76" t="s">
        <v>72</v>
      </c>
      <c r="K45" s="17"/>
      <c r="L45" s="17"/>
      <c r="M45" s="101" t="s">
        <v>33</v>
      </c>
      <c r="N45" s="101"/>
    </row>
    <row r="46" spans="1:14" ht="15.75">
      <c r="C46" s="64" t="str">
        <f>D$5</f>
        <v>پ.ی.د.پەیمان عباس رشید</v>
      </c>
      <c r="D46" s="8"/>
      <c r="E46" s="8"/>
      <c r="F46" s="52" t="str">
        <f>info!$H$4</f>
        <v>پ.ی.د. سامی علی حسین</v>
      </c>
      <c r="G46" s="8"/>
      <c r="I46" s="102" t="s">
        <v>73</v>
      </c>
      <c r="J46" s="102"/>
      <c r="K46" s="102"/>
      <c r="L46" s="8"/>
      <c r="M46" s="8" t="str">
        <f>info!$G$2</f>
        <v xml:space="preserve"> پ.ى.د. سيروان عارب صادق</v>
      </c>
      <c r="N46" s="8"/>
    </row>
  </sheetData>
  <protectedRanges>
    <protectedRange algorithmName="SHA-512" hashValue="0KXzgPF22GiSHgwzAFpDFYYHDfgHLlW51EYmGuHlVY6jbzsrN2Jl7ABWBkn0qW6N7v2eqLy5zA7P8NcAVcoT3A==" saltValue="AV+yMfn9lLnqZpSNmByinw==" spinCount="100000" sqref="E4:F7 D5 D20:D25 B5:B7 C6:D7 K20:K25 D32:D37 K32:K37" name="Range1"/>
    <protectedRange algorithmName="SHA-512" hashValue="0KXzgPF22GiSHgwzAFpDFYYHDfgHLlW51EYmGuHlVY6jbzsrN2Jl7ABWBkn0qW6N7v2eqLy5zA7P8NcAVcoT3A==" saltValue="AV+yMfn9lLnqZpSNmByinw==" spinCount="100000" sqref="B4:D4" name="Range1_3"/>
    <protectedRange algorithmName="SHA-512" hashValue="0KXzgPF22GiSHgwzAFpDFYYHDfgHLlW51EYmGuHlVY6jbzsrN2Jl7ABWBkn0qW6N7v2eqLy5zA7P8NcAVcoT3A==" saltValue="AV+yMfn9lLnqZpSNmByinw==" spinCount="100000" sqref="C46" name="Range1_1"/>
    <protectedRange algorithmName="SHA-512" hashValue="0KXzgPF22GiSHgwzAFpDFYYHDfgHLlW51EYmGuHlVY6jbzsrN2Jl7ABWBkn0qW6N7v2eqLy5zA7P8NcAVcoT3A==" saltValue="AV+yMfn9lLnqZpSNmByinw==" spinCount="100000" sqref="F46" name="Range1_1_2"/>
  </protectedRanges>
  <mergeCells count="60">
    <mergeCell ref="C14:F14"/>
    <mergeCell ref="G13:H13"/>
    <mergeCell ref="I13:J13"/>
    <mergeCell ref="C11:D11"/>
    <mergeCell ref="E11:F11"/>
    <mergeCell ref="G11:H11"/>
    <mergeCell ref="I11:J11"/>
    <mergeCell ref="C12:D12"/>
    <mergeCell ref="E12:F12"/>
    <mergeCell ref="G12:H12"/>
    <mergeCell ref="I12:J12"/>
    <mergeCell ref="C13:F13"/>
    <mergeCell ref="J19:N19"/>
    <mergeCell ref="B26:F26"/>
    <mergeCell ref="I26:M26"/>
    <mergeCell ref="H44:I44"/>
    <mergeCell ref="M44:N44"/>
    <mergeCell ref="E27:F27"/>
    <mergeCell ref="L27:M27"/>
    <mergeCell ref="B29:G29"/>
    <mergeCell ref="I29:N29"/>
    <mergeCell ref="C31:G31"/>
    <mergeCell ref="J31:N31"/>
    <mergeCell ref="B38:F38"/>
    <mergeCell ref="I38:M38"/>
    <mergeCell ref="E39:F39"/>
    <mergeCell ref="L39:M39"/>
    <mergeCell ref="D43:E43"/>
    <mergeCell ref="K12:L12"/>
    <mergeCell ref="B6:C6"/>
    <mergeCell ref="D6:F6"/>
    <mergeCell ref="N6:O6"/>
    <mergeCell ref="M9:N9"/>
    <mergeCell ref="K10:L10"/>
    <mergeCell ref="M10:N10"/>
    <mergeCell ref="C9:D9"/>
    <mergeCell ref="E9:F9"/>
    <mergeCell ref="G9:H9"/>
    <mergeCell ref="I9:J9"/>
    <mergeCell ref="K9:L9"/>
    <mergeCell ref="C10:D10"/>
    <mergeCell ref="E10:F10"/>
    <mergeCell ref="G10:H10"/>
    <mergeCell ref="I10:J10"/>
    <mergeCell ref="F45:G45"/>
    <mergeCell ref="M45:N45"/>
    <mergeCell ref="I46:K46"/>
    <mergeCell ref="H2:J2"/>
    <mergeCell ref="K4:L4"/>
    <mergeCell ref="M11:N11"/>
    <mergeCell ref="M12:N12"/>
    <mergeCell ref="K13:L13"/>
    <mergeCell ref="M13:N13"/>
    <mergeCell ref="G14:H14"/>
    <mergeCell ref="I14:J14"/>
    <mergeCell ref="K14:N14"/>
    <mergeCell ref="K11:L11"/>
    <mergeCell ref="B17:G17"/>
    <mergeCell ref="I17:N17"/>
    <mergeCell ref="C19:G19"/>
  </mergeCells>
  <conditionalFormatting sqref="C31">
    <cfRule type="cellIs" dxfId="30" priority="28" operator="equal">
      <formula>0</formula>
    </cfRule>
  </conditionalFormatting>
  <conditionalFormatting sqref="G32:G36">
    <cfRule type="cellIs" dxfId="29" priority="24" operator="equal">
      <formula>0</formula>
    </cfRule>
  </conditionalFormatting>
  <conditionalFormatting sqref="C19">
    <cfRule type="cellIs" dxfId="28" priority="26" operator="equal">
      <formula>0</formula>
    </cfRule>
  </conditionalFormatting>
  <conditionalFormatting sqref="J31">
    <cfRule type="cellIs" dxfId="27" priority="27" operator="equal">
      <formula>0</formula>
    </cfRule>
  </conditionalFormatting>
  <conditionalFormatting sqref="J19">
    <cfRule type="cellIs" dxfId="26" priority="25" operator="equal">
      <formula>0</formula>
    </cfRule>
  </conditionalFormatting>
  <conditionalFormatting sqref="D37">
    <cfRule type="cellIs" dxfId="25" priority="23" operator="equal">
      <formula>0</formula>
    </cfRule>
  </conditionalFormatting>
  <conditionalFormatting sqref="F32:F37">
    <cfRule type="cellIs" dxfId="24" priority="22" operator="equal">
      <formula>0</formula>
    </cfRule>
  </conditionalFormatting>
  <conditionalFormatting sqref="M20:M25">
    <cfRule type="cellIs" dxfId="23" priority="13" operator="equal">
      <formula>0</formula>
    </cfRule>
  </conditionalFormatting>
  <conditionalFormatting sqref="N32:N36">
    <cfRule type="cellIs" dxfId="22" priority="21" operator="equal">
      <formula>0</formula>
    </cfRule>
  </conditionalFormatting>
  <conditionalFormatting sqref="K37">
    <cfRule type="cellIs" dxfId="21" priority="20" operator="equal">
      <formula>0</formula>
    </cfRule>
  </conditionalFormatting>
  <conditionalFormatting sqref="M32:M37">
    <cfRule type="cellIs" dxfId="20" priority="19" operator="equal">
      <formula>0</formula>
    </cfRule>
  </conditionalFormatting>
  <conditionalFormatting sqref="G20:G25">
    <cfRule type="cellIs" dxfId="19" priority="18" operator="equal">
      <formula>0</formula>
    </cfRule>
  </conditionalFormatting>
  <conditionalFormatting sqref="D25">
    <cfRule type="cellIs" dxfId="18" priority="17" operator="equal">
      <formula>0</formula>
    </cfRule>
  </conditionalFormatting>
  <conditionalFormatting sqref="F20:F25">
    <cfRule type="cellIs" dxfId="17" priority="16" operator="equal">
      <formula>0</formula>
    </cfRule>
  </conditionalFormatting>
  <conditionalFormatting sqref="N20:N24">
    <cfRule type="cellIs" dxfId="16" priority="15" operator="equal">
      <formula>0</formula>
    </cfRule>
  </conditionalFormatting>
  <conditionalFormatting sqref="K25">
    <cfRule type="cellIs" dxfId="15" priority="14" operator="equal">
      <formula>0</formula>
    </cfRule>
  </conditionalFormatting>
  <conditionalFormatting sqref="N25">
    <cfRule type="cellIs" dxfId="14" priority="12" operator="equal">
      <formula>0</formula>
    </cfRule>
  </conditionalFormatting>
  <conditionalFormatting sqref="N37">
    <cfRule type="cellIs" dxfId="13" priority="11" operator="equal">
      <formula>0</formula>
    </cfRule>
  </conditionalFormatting>
  <conditionalFormatting sqref="G37">
    <cfRule type="cellIs" dxfId="12" priority="10" operator="equal">
      <formula>0</formula>
    </cfRule>
  </conditionalFormatting>
  <conditionalFormatting sqref="D41">
    <cfRule type="cellIs" dxfId="11" priority="9" operator="equal">
      <formula>0</formula>
    </cfRule>
  </conditionalFormatting>
  <conditionalFormatting sqref="G38">
    <cfRule type="cellIs" dxfId="10" priority="8" operator="equal">
      <formula>0</formula>
    </cfRule>
  </conditionalFormatting>
  <conditionalFormatting sqref="G26">
    <cfRule type="cellIs" dxfId="9" priority="7" operator="equal">
      <formula>0</formula>
    </cfRule>
  </conditionalFormatting>
  <conditionalFormatting sqref="N26">
    <cfRule type="cellIs" dxfId="8" priority="6" operator="equal">
      <formula>0</formula>
    </cfRule>
  </conditionalFormatting>
  <conditionalFormatting sqref="N38">
    <cfRule type="cellIs" dxfId="7" priority="5" operator="equal">
      <formula>0</formula>
    </cfRule>
  </conditionalFormatting>
  <conditionalFormatting sqref="G27">
    <cfRule type="cellIs" dxfId="6" priority="4" operator="lessThan">
      <formula>0</formula>
    </cfRule>
  </conditionalFormatting>
  <conditionalFormatting sqref="N27">
    <cfRule type="cellIs" dxfId="5" priority="3" operator="lessThan">
      <formula>0</formula>
    </cfRule>
  </conditionalFormatting>
  <conditionalFormatting sqref="G39">
    <cfRule type="cellIs" dxfId="4" priority="2" operator="lessThan">
      <formula>0</formula>
    </cfRule>
  </conditionalFormatting>
  <conditionalFormatting sqref="N39">
    <cfRule type="cellIs" dxfId="3" priority="1" operator="lessThan">
      <formula>0</formula>
    </cfRule>
  </conditionalFormatting>
  <printOptions horizontalCentered="1"/>
  <pageMargins left="0" right="0" top="0" bottom="0" header="0" footer="0"/>
  <pageSetup paperSize="9" scale="73" fitToHeight="0" orientation="portrait" r:id="rId1"/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rightToLeft="1" workbookViewId="0">
      <selection activeCell="F30" sqref="F30"/>
    </sheetView>
  </sheetViews>
  <sheetFormatPr defaultRowHeight="15"/>
  <cols>
    <col min="1" max="1" width="14.85546875" customWidth="1"/>
    <col min="2" max="2" width="12.140625" customWidth="1"/>
  </cols>
  <sheetData>
    <row r="1" spans="1:8" ht="18">
      <c r="A1" s="96">
        <v>19</v>
      </c>
      <c r="B1" s="31">
        <v>6</v>
      </c>
      <c r="D1" s="34" t="s">
        <v>23</v>
      </c>
      <c r="E1">
        <v>1</v>
      </c>
      <c r="F1">
        <v>2023</v>
      </c>
    </row>
    <row r="2" spans="1:8" ht="18">
      <c r="A2" s="31" t="s">
        <v>7</v>
      </c>
      <c r="B2" s="31" t="s">
        <v>8</v>
      </c>
      <c r="F2" s="17" t="s">
        <v>33</v>
      </c>
      <c r="G2" s="18" t="s">
        <v>47</v>
      </c>
    </row>
    <row r="3" spans="1:8">
      <c r="A3" t="s">
        <v>55</v>
      </c>
    </row>
    <row r="4" spans="1:8" ht="15.75">
      <c r="F4" s="39" t="s">
        <v>32</v>
      </c>
      <c r="H4" s="51" t="s">
        <v>57</v>
      </c>
    </row>
    <row r="5" spans="1:8">
      <c r="A5" s="50" t="s">
        <v>0</v>
      </c>
    </row>
    <row r="6" spans="1:8">
      <c r="A6" s="50"/>
      <c r="F6" t="s">
        <v>63</v>
      </c>
    </row>
    <row r="7" spans="1:8">
      <c r="A7" s="50" t="s">
        <v>56</v>
      </c>
    </row>
  </sheetData>
  <protectedRanges>
    <protectedRange algorithmName="SHA-512" hashValue="0KXzgPF22GiSHgwzAFpDFYYHDfgHLlW51EYmGuHlVY6jbzsrN2Jl7ABWBkn0qW6N7v2eqLy5zA7P8NcAVcoT3A==" saltValue="AV+yMfn9lLnqZpSNmByinw==" spinCount="100000" sqref="H4" name="Range1"/>
  </protectedRange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C38"/>
  <sheetViews>
    <sheetView rightToLeft="1" topLeftCell="A19" workbookViewId="0">
      <selection activeCell="C5" sqref="C5"/>
    </sheetView>
  </sheetViews>
  <sheetFormatPr defaultRowHeight="15"/>
  <cols>
    <col min="1" max="1" width="11.42578125" bestFit="1" customWidth="1"/>
    <col min="2" max="2" width="11.85546875" bestFit="1" customWidth="1"/>
    <col min="3" max="3" width="9.140625" customWidth="1"/>
    <col min="4" max="4" width="10.7109375" bestFit="1" customWidth="1"/>
    <col min="5" max="5" width="15.42578125" customWidth="1"/>
    <col min="6" max="6" width="25.140625" customWidth="1"/>
    <col min="7" max="7" width="18.42578125" customWidth="1"/>
  </cols>
  <sheetData>
    <row r="3" spans="1:3">
      <c r="A3" s="2" t="s">
        <v>5</v>
      </c>
      <c r="B3" s="3"/>
    </row>
    <row r="4" spans="1:3">
      <c r="A4" s="2" t="s">
        <v>6</v>
      </c>
      <c r="B4" s="3"/>
    </row>
    <row r="5" spans="1:3">
      <c r="A5" s="9" t="s">
        <v>0</v>
      </c>
      <c r="B5" s="3">
        <f>DATE(2021,info!$B$1,C5)</f>
        <v>44366</v>
      </c>
      <c r="C5" s="4">
        <f>DAY(info!A$1)</f>
        <v>19</v>
      </c>
    </row>
    <row r="6" spans="1:3">
      <c r="A6" s="2" t="s">
        <v>1</v>
      </c>
      <c r="B6" s="3">
        <f>DATE(2021,info!$B$1,C6)</f>
        <v>44367</v>
      </c>
      <c r="C6" s="4">
        <f>C5+1</f>
        <v>20</v>
      </c>
    </row>
    <row r="7" spans="1:3">
      <c r="A7" s="2" t="s">
        <v>2</v>
      </c>
      <c r="B7" s="3">
        <f>DATE(2021,info!$B$1,C7)</f>
        <v>44368</v>
      </c>
      <c r="C7" s="4">
        <f t="shared" ref="C7:C16" si="0">C6+1</f>
        <v>21</v>
      </c>
    </row>
    <row r="8" spans="1:3">
      <c r="A8" s="2" t="s">
        <v>3</v>
      </c>
      <c r="B8" s="3">
        <f>DATE(2021,info!$B$1,C8)</f>
        <v>44369</v>
      </c>
      <c r="C8" s="4">
        <f t="shared" si="0"/>
        <v>22</v>
      </c>
    </row>
    <row r="9" spans="1:3">
      <c r="A9" s="2" t="s">
        <v>4</v>
      </c>
      <c r="B9" s="3">
        <f>DATE(2021,info!$B$1,C9)</f>
        <v>44370</v>
      </c>
      <c r="C9" s="4">
        <f t="shared" si="0"/>
        <v>23</v>
      </c>
    </row>
    <row r="10" spans="1:3">
      <c r="A10" s="2" t="s">
        <v>5</v>
      </c>
      <c r="B10" s="3">
        <f>DATE(2021,info!$B$1,C10)</f>
        <v>44371</v>
      </c>
      <c r="C10" s="4">
        <f t="shared" si="0"/>
        <v>24</v>
      </c>
    </row>
    <row r="11" spans="1:3">
      <c r="A11" s="2" t="s">
        <v>6</v>
      </c>
      <c r="B11" s="3">
        <f>DATE(2021,info!$B$1,C11)</f>
        <v>44372</v>
      </c>
      <c r="C11" s="4">
        <f t="shared" si="0"/>
        <v>25</v>
      </c>
    </row>
    <row r="12" spans="1:3">
      <c r="A12" s="9" t="s">
        <v>0</v>
      </c>
      <c r="B12" s="3">
        <f>DATE(2021,info!$B$1,C12)</f>
        <v>44373</v>
      </c>
      <c r="C12" s="4">
        <f t="shared" si="0"/>
        <v>26</v>
      </c>
    </row>
    <row r="13" spans="1:3">
      <c r="A13" s="2" t="s">
        <v>1</v>
      </c>
      <c r="B13" s="3">
        <f>DATE(2021,info!$B$1,C13)</f>
        <v>44374</v>
      </c>
      <c r="C13" s="4">
        <f t="shared" si="0"/>
        <v>27</v>
      </c>
    </row>
    <row r="14" spans="1:3">
      <c r="A14" s="2" t="s">
        <v>2</v>
      </c>
      <c r="B14" s="3">
        <f>DATE(2021,info!$B$1,C14)</f>
        <v>44375</v>
      </c>
      <c r="C14" s="4">
        <f t="shared" si="0"/>
        <v>28</v>
      </c>
    </row>
    <row r="15" spans="1:3">
      <c r="A15" s="2" t="s">
        <v>3</v>
      </c>
      <c r="B15" s="3">
        <f>DATE(2021,info!$B$1,C15)</f>
        <v>44376</v>
      </c>
      <c r="C15" s="4">
        <f t="shared" si="0"/>
        <v>29</v>
      </c>
    </row>
    <row r="16" spans="1:3">
      <c r="A16" s="2" t="s">
        <v>4</v>
      </c>
      <c r="B16" s="3">
        <f>DATE(2021,info!$B$1,C16)</f>
        <v>44377</v>
      </c>
      <c r="C16" s="4">
        <f t="shared" si="0"/>
        <v>30</v>
      </c>
    </row>
    <row r="17" spans="1:3">
      <c r="A17" s="2" t="s">
        <v>5</v>
      </c>
      <c r="B17" s="3">
        <f>DATE(2021,info!$B$1,C17)</f>
        <v>44378</v>
      </c>
      <c r="C17" s="4">
        <f t="shared" ref="C17:C22" si="1">C16+1</f>
        <v>31</v>
      </c>
    </row>
    <row r="18" spans="1:3">
      <c r="A18" s="2" t="s">
        <v>6</v>
      </c>
      <c r="B18" s="3">
        <f>DATE(2021,info!$B$1,C18)</f>
        <v>44379</v>
      </c>
      <c r="C18" s="4">
        <f t="shared" si="1"/>
        <v>32</v>
      </c>
    </row>
    <row r="19" spans="1:3">
      <c r="A19" s="9" t="s">
        <v>0</v>
      </c>
      <c r="B19" s="3">
        <f>DATE(2021,info!$B$1,C19)</f>
        <v>44380</v>
      </c>
      <c r="C19" s="4">
        <f t="shared" si="1"/>
        <v>33</v>
      </c>
    </row>
    <row r="20" spans="1:3">
      <c r="A20" s="2" t="s">
        <v>1</v>
      </c>
      <c r="B20" s="3">
        <f>DATE(2021,info!$B$1,C20)</f>
        <v>44381</v>
      </c>
      <c r="C20" s="4">
        <f t="shared" si="1"/>
        <v>34</v>
      </c>
    </row>
    <row r="21" spans="1:3">
      <c r="A21" s="2" t="s">
        <v>2</v>
      </c>
      <c r="B21" s="3">
        <f>DATE(2021,info!$B$1,C21)</f>
        <v>44382</v>
      </c>
      <c r="C21" s="4">
        <f t="shared" si="1"/>
        <v>35</v>
      </c>
    </row>
    <row r="22" spans="1:3">
      <c r="A22" s="2" t="s">
        <v>3</v>
      </c>
      <c r="B22" s="3">
        <f>DATE(2021,info!$B$1,C22)</f>
        <v>44383</v>
      </c>
      <c r="C22" s="4">
        <f t="shared" si="1"/>
        <v>36</v>
      </c>
    </row>
    <row r="23" spans="1:3">
      <c r="A23" s="2" t="s">
        <v>4</v>
      </c>
      <c r="B23" s="3">
        <f>DATE(2021,info!$B$1,C23)</f>
        <v>44384</v>
      </c>
      <c r="C23" s="4">
        <f t="shared" ref="C23:C38" si="2">C22+1</f>
        <v>37</v>
      </c>
    </row>
    <row r="24" spans="1:3">
      <c r="A24" s="2" t="s">
        <v>5</v>
      </c>
      <c r="B24" s="3">
        <f>DATE(2021,info!$B$1,C24)</f>
        <v>44385</v>
      </c>
      <c r="C24" s="4">
        <f t="shared" si="2"/>
        <v>38</v>
      </c>
    </row>
    <row r="25" spans="1:3">
      <c r="A25" s="2" t="s">
        <v>6</v>
      </c>
      <c r="B25" s="3">
        <f>DATE(2021,info!$B$1,C25)</f>
        <v>44386</v>
      </c>
      <c r="C25" s="4">
        <f t="shared" si="2"/>
        <v>39</v>
      </c>
    </row>
    <row r="26" spans="1:3">
      <c r="A26" s="9" t="s">
        <v>0</v>
      </c>
      <c r="B26" s="3">
        <f>DATE(2021,info!$B$1,C26)</f>
        <v>44387</v>
      </c>
      <c r="C26" s="4">
        <f t="shared" si="2"/>
        <v>40</v>
      </c>
    </row>
    <row r="27" spans="1:3">
      <c r="A27" s="2" t="s">
        <v>1</v>
      </c>
      <c r="B27" s="3">
        <f>DATE(2021,info!$B$1,C27)</f>
        <v>44388</v>
      </c>
      <c r="C27" s="4">
        <f t="shared" si="2"/>
        <v>41</v>
      </c>
    </row>
    <row r="28" spans="1:3">
      <c r="A28" s="2" t="s">
        <v>2</v>
      </c>
      <c r="B28" s="3">
        <f>DATE(2021,info!$B$1,C28)</f>
        <v>44389</v>
      </c>
      <c r="C28" s="4">
        <f t="shared" si="2"/>
        <v>42</v>
      </c>
    </row>
    <row r="29" spans="1:3">
      <c r="A29" s="2" t="s">
        <v>3</v>
      </c>
      <c r="B29" s="3">
        <f>DATE(2021,info!$B$1,C29)</f>
        <v>44390</v>
      </c>
      <c r="C29" s="4">
        <f t="shared" si="2"/>
        <v>43</v>
      </c>
    </row>
    <row r="30" spans="1:3">
      <c r="A30" s="2" t="s">
        <v>4</v>
      </c>
      <c r="B30" s="3">
        <f>DATE(2021,info!$B$1,C30)</f>
        <v>44391</v>
      </c>
      <c r="C30" s="4">
        <f t="shared" si="2"/>
        <v>44</v>
      </c>
    </row>
    <row r="31" spans="1:3">
      <c r="A31" s="2" t="s">
        <v>5</v>
      </c>
      <c r="B31" s="3">
        <f>DATE(2021,info!$B$1,C31)</f>
        <v>44392</v>
      </c>
      <c r="C31" s="4">
        <f t="shared" si="2"/>
        <v>45</v>
      </c>
    </row>
    <row r="32" spans="1:3">
      <c r="A32" s="2" t="s">
        <v>6</v>
      </c>
      <c r="B32" s="3">
        <f>DATE(2021,info!$B$1,C32)</f>
        <v>44393</v>
      </c>
      <c r="C32" s="4">
        <f t="shared" si="2"/>
        <v>46</v>
      </c>
    </row>
    <row r="33" spans="1:3">
      <c r="A33" s="9" t="s">
        <v>0</v>
      </c>
      <c r="B33" s="3">
        <f>DATE(2021,info!$B$1,C33)</f>
        <v>44394</v>
      </c>
      <c r="C33" s="4">
        <f t="shared" si="2"/>
        <v>47</v>
      </c>
    </row>
    <row r="34" spans="1:3">
      <c r="A34" s="2" t="s">
        <v>1</v>
      </c>
      <c r="B34" s="3">
        <f>DATE(2021,info!$B$1,C34)</f>
        <v>44395</v>
      </c>
      <c r="C34" s="4">
        <f t="shared" si="2"/>
        <v>48</v>
      </c>
    </row>
    <row r="35" spans="1:3">
      <c r="A35" s="2" t="s">
        <v>2</v>
      </c>
      <c r="B35" s="3">
        <f>DATE(2021,info!$B$1,C35)</f>
        <v>44396</v>
      </c>
      <c r="C35" s="4">
        <f t="shared" si="2"/>
        <v>49</v>
      </c>
    </row>
    <row r="36" spans="1:3">
      <c r="A36" s="2" t="s">
        <v>3</v>
      </c>
      <c r="B36" s="3">
        <f>DATE(2021,info!$B$1,C36)</f>
        <v>44397</v>
      </c>
      <c r="C36" s="4">
        <f t="shared" si="2"/>
        <v>50</v>
      </c>
    </row>
    <row r="37" spans="1:3">
      <c r="A37" s="2" t="s">
        <v>4</v>
      </c>
      <c r="B37" s="3">
        <f>DATE(2021,info!$B$1,C37)</f>
        <v>44398</v>
      </c>
      <c r="C37" s="4">
        <f t="shared" si="2"/>
        <v>51</v>
      </c>
    </row>
    <row r="38" spans="1:3">
      <c r="A38" s="2" t="s">
        <v>5</v>
      </c>
      <c r="B38" s="3">
        <f>DATE(2021,info!$B$1,C38)</f>
        <v>44399</v>
      </c>
      <c r="C38" s="4">
        <f t="shared" si="2"/>
        <v>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O22"/>
  <sheetViews>
    <sheetView rightToLeft="1" workbookViewId="0">
      <selection activeCell="G13" sqref="G13"/>
    </sheetView>
  </sheetViews>
  <sheetFormatPr defaultRowHeight="15"/>
  <cols>
    <col min="1" max="1" width="11.42578125" bestFit="1" customWidth="1"/>
    <col min="2" max="3" width="10.7109375" bestFit="1" customWidth="1"/>
    <col min="6" max="6" width="11.42578125" bestFit="1" customWidth="1"/>
    <col min="7" max="7" width="10.7109375" bestFit="1" customWidth="1"/>
  </cols>
  <sheetData>
    <row r="1" spans="1:15">
      <c r="K1">
        <v>2</v>
      </c>
      <c r="L1">
        <v>5</v>
      </c>
    </row>
    <row r="2" spans="1:15">
      <c r="K2" t="s">
        <v>7</v>
      </c>
      <c r="L2" t="s">
        <v>8</v>
      </c>
    </row>
    <row r="3" spans="1:15">
      <c r="O3">
        <v>11</v>
      </c>
    </row>
    <row r="4" spans="1:15" ht="18.75">
      <c r="A4" s="2" t="s">
        <v>0</v>
      </c>
      <c r="B4" s="3">
        <f>'Clender bilder'!B5</f>
        <v>44366</v>
      </c>
      <c r="C4" s="6" t="str">
        <f>TEXT(B4,"dddd")</f>
        <v>Saturday</v>
      </c>
      <c r="D4" s="5">
        <f>WEEKDAY(B4,1)</f>
        <v>7</v>
      </c>
      <c r="F4" s="2" t="s">
        <v>0</v>
      </c>
      <c r="G4" s="3">
        <f>'Clender bilder'!B19</f>
        <v>44380</v>
      </c>
      <c r="H4" t="str">
        <f>TEXT(B4,"dddd")</f>
        <v>Saturday</v>
      </c>
      <c r="I4" s="5"/>
      <c r="J4" s="5"/>
    </row>
    <row r="5" spans="1:15" ht="18.75">
      <c r="A5" s="2" t="s">
        <v>1</v>
      </c>
      <c r="B5" s="3">
        <f>'Clender bilder'!B6</f>
        <v>44367</v>
      </c>
      <c r="C5" s="6" t="str">
        <f>TEXT(B5,"dddd")</f>
        <v>Sunday</v>
      </c>
      <c r="D5" s="5">
        <f>WEEKDAY(B5,1)</f>
        <v>1</v>
      </c>
      <c r="F5" s="2" t="s">
        <v>1</v>
      </c>
      <c r="G5" s="3">
        <f>'Clender bilder'!B20</f>
        <v>44381</v>
      </c>
      <c r="H5" t="str">
        <f>TEXT(B5,"dddd")</f>
        <v>Sunday</v>
      </c>
      <c r="I5" s="5"/>
      <c r="J5" s="5"/>
    </row>
    <row r="6" spans="1:15" ht="18.75">
      <c r="A6" s="2" t="s">
        <v>2</v>
      </c>
      <c r="B6" s="3">
        <f>'Clender bilder'!B7</f>
        <v>44368</v>
      </c>
      <c r="C6" s="6" t="str">
        <f>TEXT(B6,"dddd")</f>
        <v>Monday</v>
      </c>
      <c r="D6" s="5">
        <f>WEEKDAY(B6,1)</f>
        <v>2</v>
      </c>
      <c r="F6" s="2" t="s">
        <v>2</v>
      </c>
      <c r="G6" s="3">
        <f>'Clender bilder'!B21</f>
        <v>44382</v>
      </c>
      <c r="H6" t="str">
        <f>TEXT(B6,"dddd")</f>
        <v>Monday</v>
      </c>
      <c r="I6" s="5"/>
      <c r="J6" s="5"/>
    </row>
    <row r="7" spans="1:15" ht="18.75">
      <c r="A7" s="2" t="s">
        <v>3</v>
      </c>
      <c r="B7" s="3">
        <f>'Clender bilder'!B8</f>
        <v>44369</v>
      </c>
      <c r="C7" s="6" t="str">
        <f>TEXT(B7,"dddd")</f>
        <v>Tuesday</v>
      </c>
      <c r="D7" s="5">
        <f>WEEKDAY(B7,1)</f>
        <v>3</v>
      </c>
      <c r="F7" s="2" t="s">
        <v>3</v>
      </c>
      <c r="G7" s="3">
        <f>'Clender bilder'!B22</f>
        <v>44383</v>
      </c>
      <c r="H7" t="str">
        <f>TEXT(B7,"dddd")</f>
        <v>Tuesday</v>
      </c>
      <c r="I7" s="5"/>
      <c r="J7" s="5"/>
    </row>
    <row r="8" spans="1:15" ht="18.75">
      <c r="A8" s="2" t="s">
        <v>4</v>
      </c>
      <c r="B8" s="3">
        <f>'Clender bilder'!B9</f>
        <v>44370</v>
      </c>
      <c r="C8" s="6" t="str">
        <f>TEXT(B8,"dddd")</f>
        <v>Wednesday</v>
      </c>
      <c r="D8" s="5">
        <f>WEEKDAY(B8,1)</f>
        <v>4</v>
      </c>
      <c r="F8" s="2" t="s">
        <v>4</v>
      </c>
      <c r="G8" s="3">
        <f>'Clender bilder'!B23</f>
        <v>44384</v>
      </c>
      <c r="H8" t="str">
        <f>TEXT(B8,"dddd")</f>
        <v>Wednesday</v>
      </c>
      <c r="I8" s="5"/>
      <c r="J8" s="5"/>
    </row>
    <row r="9" spans="1:15">
      <c r="B9" s="1"/>
    </row>
    <row r="10" spans="1:15">
      <c r="B10" s="1"/>
      <c r="H10" t="s">
        <v>9</v>
      </c>
    </row>
    <row r="11" spans="1:15">
      <c r="B11" s="1"/>
    </row>
    <row r="12" spans="1:15" ht="18.75">
      <c r="A12" s="2" t="s">
        <v>0</v>
      </c>
      <c r="B12" s="3">
        <f>'Clender bilder'!B12</f>
        <v>44373</v>
      </c>
      <c r="C12" t="str">
        <f>TEXT(B4,"dddd")</f>
        <v>Saturday</v>
      </c>
      <c r="D12" s="5">
        <f>WEEKDAY(B12,1)</f>
        <v>7</v>
      </c>
      <c r="F12" s="2" t="s">
        <v>0</v>
      </c>
      <c r="G12" s="3">
        <f>'Clender bilder'!B26</f>
        <v>44387</v>
      </c>
      <c r="H12" t="str">
        <f>TEXT(B4,"dddd")</f>
        <v>Saturday</v>
      </c>
      <c r="I12" s="5"/>
    </row>
    <row r="13" spans="1:15" ht="18.75">
      <c r="A13" s="2" t="s">
        <v>1</v>
      </c>
      <c r="B13" s="3">
        <f>'Clender bilder'!B13</f>
        <v>44374</v>
      </c>
      <c r="C13" t="str">
        <f>TEXT(B5,"dddd")</f>
        <v>Sunday</v>
      </c>
      <c r="D13" s="5">
        <f>WEEKDAY(B13,1)</f>
        <v>1</v>
      </c>
      <c r="F13" s="2" t="s">
        <v>1</v>
      </c>
      <c r="G13" s="3">
        <f>'Clender bilder'!B27</f>
        <v>44388</v>
      </c>
      <c r="H13" t="str">
        <f>TEXT(B5,"dddd")</f>
        <v>Sunday</v>
      </c>
      <c r="I13" s="5"/>
    </row>
    <row r="14" spans="1:15" ht="18.75">
      <c r="A14" s="2" t="s">
        <v>2</v>
      </c>
      <c r="B14" s="3">
        <f>'Clender bilder'!B14</f>
        <v>44375</v>
      </c>
      <c r="C14" t="str">
        <f>TEXT(B6,"dddd")</f>
        <v>Monday</v>
      </c>
      <c r="D14" s="5">
        <f>WEEKDAY(B14,1)</f>
        <v>2</v>
      </c>
      <c r="F14" s="2" t="s">
        <v>2</v>
      </c>
      <c r="G14" s="3">
        <f>'Clender bilder'!B28</f>
        <v>44389</v>
      </c>
      <c r="H14" t="str">
        <f>TEXT(B6,"dddd")</f>
        <v>Monday</v>
      </c>
      <c r="I14" s="5"/>
    </row>
    <row r="15" spans="1:15" ht="18.75">
      <c r="A15" s="2" t="s">
        <v>3</v>
      </c>
      <c r="B15" s="3">
        <f>'Clender bilder'!B15</f>
        <v>44376</v>
      </c>
      <c r="C15" t="str">
        <f>TEXT(B7,"dddd")</f>
        <v>Tuesday</v>
      </c>
      <c r="D15" s="5">
        <f>WEEKDAY(B15,1)</f>
        <v>3</v>
      </c>
      <c r="F15" s="2" t="s">
        <v>3</v>
      </c>
      <c r="G15" s="3">
        <f>'Clender bilder'!B29</f>
        <v>44390</v>
      </c>
      <c r="H15" t="str">
        <f>TEXT(B7,"dddd")</f>
        <v>Tuesday</v>
      </c>
      <c r="I15" s="5"/>
    </row>
    <row r="16" spans="1:15" ht="18.75">
      <c r="A16" s="2" t="s">
        <v>4</v>
      </c>
      <c r="B16" s="3">
        <f>'Clender bilder'!B16</f>
        <v>44377</v>
      </c>
      <c r="C16" t="str">
        <f>TEXT(B8,"dddd")</f>
        <v>Wednesday</v>
      </c>
      <c r="D16" s="5">
        <f>WEEKDAY(B16,1)</f>
        <v>4</v>
      </c>
      <c r="F16" s="2" t="s">
        <v>4</v>
      </c>
      <c r="G16" s="3">
        <f>'Clender bilder'!B30</f>
        <v>44391</v>
      </c>
      <c r="H16" t="str">
        <f>TEXT(B8,"dddd")</f>
        <v>Wednesday</v>
      </c>
      <c r="I16" s="5"/>
    </row>
    <row r="18" spans="6:7">
      <c r="F18" s="2" t="s">
        <v>0</v>
      </c>
      <c r="G18" s="3">
        <f>'Clender bilder'!B32</f>
        <v>44393</v>
      </c>
    </row>
    <row r="19" spans="6:7">
      <c r="F19" s="2" t="s">
        <v>1</v>
      </c>
      <c r="G19" s="3">
        <f>'Clender bilder'!B33</f>
        <v>44394</v>
      </c>
    </row>
    <row r="20" spans="6:7">
      <c r="F20" s="2" t="s">
        <v>2</v>
      </c>
      <c r="G20" s="3">
        <f>'Clender bilder'!B34</f>
        <v>44395</v>
      </c>
    </row>
    <row r="21" spans="6:7">
      <c r="F21" s="2" t="s">
        <v>3</v>
      </c>
      <c r="G21" s="3">
        <f>'Clender bilder'!B35</f>
        <v>44396</v>
      </c>
    </row>
    <row r="22" spans="6:7">
      <c r="F22" s="2" t="s">
        <v>4</v>
      </c>
      <c r="G22" s="3">
        <f>'Clender bilder'!B36</f>
        <v>44397</v>
      </c>
    </row>
  </sheetData>
  <conditionalFormatting sqref="I4:I8">
    <cfRule type="cellIs" dxfId="2" priority="5" operator="greaterThan">
      <formula>3</formula>
    </cfRule>
  </conditionalFormatting>
  <conditionalFormatting sqref="J4:J8">
    <cfRule type="cellIs" dxfId="1" priority="3" operator="between">
      <formula>2</formula>
      <formula>4</formula>
    </cfRule>
    <cfRule type="cellIs" dxfId="0" priority="4" operator="greaterThan">
      <formula>3</formula>
    </cfRule>
  </conditionalFormatting>
  <conditionalFormatting sqref="D4:D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{80B9A7E7-F6FB-4445-BB3C-1299513C2CA2}</x14:id>
        </ext>
      </extLst>
    </cfRule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0B9A7E7-F6FB-4445-BB3C-1299513C2CA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D4:D8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د.سامی</vt:lpstr>
      <vt:lpstr> د.ئازاد</vt:lpstr>
      <vt:lpstr>د.پەیمان</vt:lpstr>
      <vt:lpstr>info</vt:lpstr>
      <vt:lpstr>Clender bilder</vt:lpstr>
      <vt:lpstr>monthly</vt:lpstr>
      <vt:lpstr>' د.ئازاد'!Print_Area</vt:lpstr>
      <vt:lpstr>monthly!Print_Area</vt:lpstr>
      <vt:lpstr>د.پەیمان!Print_Area</vt:lpstr>
      <vt:lpstr>د.سامی!Print_Area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2023-05-22T06:09:02Z</dcterms:modified>
</cp:coreProperties>
</file>