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حاضرات اضافی\"/>
    </mc:Choice>
  </mc:AlternateContent>
  <xr:revisionPtr revIDLastSave="0" documentId="13_ncr:1_{4D4BA31D-542F-4EBE-8AC5-4E8407DAA1F6}" xr6:coauthVersionLast="47" xr6:coauthVersionMax="47" xr10:uidLastSave="{00000000-0000-0000-0000-000000000000}"/>
  <bookViews>
    <workbookView xWindow="-120" yWindow="-120" windowWidth="19440" windowHeight="11640" tabRatio="702" activeTab="1" xr2:uid="{00000000-000D-0000-FFFF-FFFF00000000}"/>
  </bookViews>
  <sheets>
    <sheet name="وەرقەی یەکەم" sheetId="1" r:id="rId1"/>
    <sheet name="وەرەقەی دووەم" sheetId="2" r:id="rId2"/>
    <sheet name="Sheet1" sheetId="6" r:id="rId3"/>
    <sheet name="Sheet3" sheetId="3" r:id="rId4"/>
    <sheet name="Sheet4" sheetId="4" r:id="rId5"/>
    <sheet name="Sheet2" sheetId="5" r:id="rId6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3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4">Sheet4!$A$1:$B$28</definedName>
    <definedName name="_xlnm.Print_Area" localSheetId="0">'وەرقەی یەکەم'!$A$1:$R$54</definedName>
    <definedName name="_xlnm.Print_Area" localSheetId="1">'وەرەقەی دووەم'!$A$1:$R$56</definedName>
    <definedName name="theory">Sheet2!$C$2:$C$9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2" l="1"/>
  <c r="A52" i="3"/>
  <c r="L46" i="3"/>
  <c r="M43" i="3"/>
  <c r="D43" i="3"/>
  <c r="Q42" i="3"/>
  <c r="H42" i="3"/>
  <c r="Q41" i="3"/>
  <c r="H41" i="3"/>
  <c r="Q40" i="3"/>
  <c r="H40" i="3"/>
  <c r="Q39" i="3"/>
  <c r="H39" i="3"/>
  <c r="Q38" i="3"/>
  <c r="H38" i="3"/>
  <c r="Q37" i="3"/>
  <c r="H37" i="3"/>
  <c r="Q36" i="3"/>
  <c r="H36" i="3"/>
  <c r="Q35" i="3"/>
  <c r="H35" i="3"/>
  <c r="Q34" i="3"/>
  <c r="H34" i="3"/>
  <c r="Q33" i="3"/>
  <c r="H33" i="3"/>
  <c r="M29" i="3"/>
  <c r="D29" i="3"/>
  <c r="Q28" i="3"/>
  <c r="H28" i="3"/>
  <c r="Q27" i="3"/>
  <c r="H27" i="3"/>
  <c r="Q26" i="3"/>
  <c r="H26" i="3"/>
  <c r="Q25" i="3"/>
  <c r="H25" i="3"/>
  <c r="Q24" i="3"/>
  <c r="H24" i="3"/>
  <c r="Q23" i="3"/>
  <c r="H23" i="3"/>
  <c r="Q22" i="3"/>
  <c r="H22" i="3"/>
  <c r="Q21" i="3"/>
  <c r="H21" i="3"/>
  <c r="Q20" i="3"/>
  <c r="H20" i="3"/>
  <c r="B20" i="3"/>
  <c r="B21" i="3" s="1"/>
  <c r="B22" i="3" s="1"/>
  <c r="B23" i="3" s="1"/>
  <c r="B24" i="3" s="1"/>
  <c r="K19" i="3" s="1"/>
  <c r="K20" i="3" s="1"/>
  <c r="K21" i="3" s="1"/>
  <c r="K22" i="3" s="1"/>
  <c r="K23" i="3" s="1"/>
  <c r="K24" i="3" s="1"/>
  <c r="B33" i="3" s="1"/>
  <c r="B34" i="3" s="1"/>
  <c r="B35" i="3" s="1"/>
  <c r="B36" i="3" s="1"/>
  <c r="B37" i="3" s="1"/>
  <c r="B38" i="3" s="1"/>
  <c r="K33" i="3" s="1"/>
  <c r="K34" i="3" s="1"/>
  <c r="K35" i="3" s="1"/>
  <c r="K36" i="3" s="1"/>
  <c r="K37" i="3" s="1"/>
  <c r="K38" i="3" s="1"/>
  <c r="Q19" i="3"/>
  <c r="H19" i="3"/>
  <c r="P5" i="3"/>
  <c r="Q43" i="3" s="1"/>
  <c r="I3" i="5"/>
  <c r="B12" i="4"/>
  <c r="B3" i="4"/>
  <c r="A52" i="2"/>
  <c r="M43" i="2"/>
  <c r="D43" i="2"/>
  <c r="Q42" i="2"/>
  <c r="H42" i="2"/>
  <c r="Q41" i="2"/>
  <c r="H41" i="2"/>
  <c r="Q40" i="2"/>
  <c r="H40" i="2"/>
  <c r="Q39" i="2"/>
  <c r="H39" i="2"/>
  <c r="Q38" i="2"/>
  <c r="H38" i="2"/>
  <c r="Q37" i="2"/>
  <c r="H37" i="2"/>
  <c r="Q36" i="2"/>
  <c r="H36" i="2"/>
  <c r="Q35" i="2"/>
  <c r="H35" i="2"/>
  <c r="Q34" i="2"/>
  <c r="H34" i="2"/>
  <c r="Q33" i="2"/>
  <c r="H33" i="2"/>
  <c r="M29" i="2"/>
  <c r="D29" i="2"/>
  <c r="Q28" i="2"/>
  <c r="H28" i="2"/>
  <c r="Q27" i="2"/>
  <c r="H27" i="2"/>
  <c r="Q26" i="2"/>
  <c r="H26" i="2"/>
  <c r="Q25" i="2"/>
  <c r="H25" i="2"/>
  <c r="Q24" i="2"/>
  <c r="H24" i="2"/>
  <c r="Q23" i="2"/>
  <c r="H23" i="2"/>
  <c r="Q22" i="2"/>
  <c r="H22" i="2"/>
  <c r="Q21" i="2"/>
  <c r="H21" i="2"/>
  <c r="Q20" i="2"/>
  <c r="H20" i="2"/>
  <c r="B20" i="2"/>
  <c r="B21" i="2" s="1"/>
  <c r="B22" i="2" s="1"/>
  <c r="B23" i="2" s="1"/>
  <c r="B24" i="2" s="1"/>
  <c r="K19" i="2" s="1"/>
  <c r="K20" i="2" s="1"/>
  <c r="K21" i="2" s="1"/>
  <c r="K22" i="2" s="1"/>
  <c r="K23" i="2" s="1"/>
  <c r="K24" i="2" s="1"/>
  <c r="B33" i="2" s="1"/>
  <c r="Q19" i="2"/>
  <c r="H19" i="2"/>
  <c r="P5" i="2"/>
  <c r="Q43" i="2" s="1"/>
  <c r="A52" i="1"/>
  <c r="L46" i="1"/>
  <c r="Q43" i="1"/>
  <c r="M43" i="1"/>
  <c r="D43" i="1"/>
  <c r="Q42" i="1"/>
  <c r="H42" i="1"/>
  <c r="Q41" i="1"/>
  <c r="H41" i="1"/>
  <c r="Q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M29" i="1"/>
  <c r="D29" i="1"/>
  <c r="Q28" i="1"/>
  <c r="H28" i="1"/>
  <c r="Q27" i="1"/>
  <c r="H27" i="1"/>
  <c r="B21" i="1"/>
  <c r="B22" i="1" s="1"/>
  <c r="B20" i="1"/>
  <c r="I4" i="5" s="1"/>
  <c r="Q19" i="1"/>
  <c r="H19" i="1"/>
  <c r="P5" i="1"/>
  <c r="H43" i="1" s="1"/>
  <c r="H29" i="3" l="1"/>
  <c r="Q29" i="3"/>
  <c r="H43" i="3"/>
  <c r="B34" i="2"/>
  <c r="B35" i="2" s="1"/>
  <c r="B36" i="2" s="1"/>
  <c r="B37" i="2" s="1"/>
  <c r="B38" i="2" s="1"/>
  <c r="K33" i="2" s="1"/>
  <c r="K34" i="2" s="1"/>
  <c r="K35" i="2" s="1"/>
  <c r="K36" i="2" s="1"/>
  <c r="K37" i="2" s="1"/>
  <c r="K38" i="2" s="1"/>
  <c r="Q29" i="1"/>
  <c r="H29" i="1"/>
  <c r="A46" i="1" s="1"/>
  <c r="I6" i="5"/>
  <c r="B23" i="1"/>
  <c r="I5" i="5"/>
  <c r="H29" i="2"/>
  <c r="H43" i="2"/>
  <c r="A45" i="1"/>
  <c r="Q29" i="2"/>
  <c r="I45" i="3" l="1"/>
  <c r="L47" i="3"/>
  <c r="A46" i="3"/>
  <c r="A45" i="3"/>
  <c r="L47" i="1"/>
  <c r="I45" i="1"/>
  <c r="B24" i="1"/>
  <c r="I7" i="5"/>
  <c r="A46" i="2"/>
  <c r="I45" i="2"/>
  <c r="L47" i="2"/>
  <c r="A45" i="2"/>
  <c r="I8" i="5" l="1"/>
  <c r="K19" i="1"/>
  <c r="J3" i="5" l="1"/>
  <c r="K20" i="1"/>
  <c r="J4" i="5" l="1"/>
  <c r="K21" i="1"/>
  <c r="J5" i="5" l="1"/>
  <c r="K22" i="1"/>
  <c r="J6" i="5" l="1"/>
  <c r="K23" i="1"/>
  <c r="J7" i="5" l="1"/>
  <c r="K24" i="1"/>
  <c r="B33" i="1" l="1"/>
  <c r="J8" i="5"/>
  <c r="B34" i="1" l="1"/>
  <c r="K3" i="5"/>
  <c r="B35" i="1" l="1"/>
  <c r="K4" i="5"/>
  <c r="B36" i="1" l="1"/>
  <c r="K5" i="5"/>
  <c r="B37" i="1" l="1"/>
  <c r="K6" i="5"/>
  <c r="B38" i="1" l="1"/>
  <c r="K7" i="5"/>
  <c r="K8" i="5" l="1"/>
  <c r="K33" i="1"/>
  <c r="L3" i="5" l="1"/>
  <c r="K34" i="1"/>
  <c r="L4" i="5" l="1"/>
  <c r="K35" i="1"/>
  <c r="L5" i="5" l="1"/>
  <c r="K36" i="1"/>
  <c r="L6" i="5" l="1"/>
  <c r="K37" i="1"/>
  <c r="L7" i="5" l="1"/>
  <c r="K38" i="1"/>
  <c r="L8" i="5" s="1"/>
</calcChain>
</file>

<file path=xl/sharedStrings.xml><?xml version="1.0" encoding="utf-8"?>
<sst xmlns="http://schemas.openxmlformats.org/spreadsheetml/2006/main" count="387" uniqueCount="99">
  <si>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</si>
  <si>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</si>
  <si>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</si>
  <si>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</si>
  <si>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</si>
  <si>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</si>
  <si>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</si>
  <si>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</si>
  <si>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</si>
  <si>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</si>
  <si>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</si>
  <si>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</si>
  <si>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</si>
  <si>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</si>
  <si>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</si>
  <si>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</si>
  <si>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</si>
  <si>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</si>
  <si>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</si>
  <si>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</si>
  <si>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</si>
  <si>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</si>
  <si>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</si>
  <si>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</si>
  <si>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</si>
  <si>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</si>
  <si>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</si>
  <si>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</si>
  <si>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</si>
  <si>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</si>
  <si>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</si>
  <si>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</si>
  <si>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</si>
  <si>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</si>
  <si>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</si>
  <si>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</si>
  <si>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</si>
  <si>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</si>
  <si>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</si>
  <si>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</si>
  <si>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</si>
  <si>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</si>
  <si>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</si>
  <si>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</si>
  <si>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</si>
  <si>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</si>
  <si>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</si>
  <si>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</si>
  <si>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</si>
  <si>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</si>
  <si>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</si>
  <si>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</si>
  <si>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</si>
  <si>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</si>
  <si>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</si>
  <si>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</si>
  <si>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</si>
  <si>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</si>
  <si>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</si>
  <si>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</si>
  <si>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</si>
  <si>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</si>
  <si>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</si>
  <si>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</si>
  <si>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</si>
  <si>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</si>
  <si>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</si>
  <si>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</si>
  <si>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</si>
  <si>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</si>
  <si>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</si>
  <si>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</si>
  <si>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</si>
  <si>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</si>
  <si>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</si>
  <si>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</si>
  <si>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</si>
  <si>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</si>
  <si>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</si>
  <si>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 xml:space="preserve">سالى: </t>
  </si>
  <si>
    <t>گەوهەر احمد شیخە (پەروەدە)</t>
  </si>
  <si>
    <t>پ.ى.د.مظهر صابر شێخە</t>
  </si>
  <si>
    <t>یاداشت حیدر ٠(ماستەر)</t>
  </si>
  <si>
    <t>ته‌مه‌ن +ل.زانستی</t>
  </si>
  <si>
    <t>د. سرباز ابراهیم محمد</t>
  </si>
  <si>
    <t>هیماتۆلۆجی عملی بایۆلۆجی</t>
  </si>
  <si>
    <t xml:space="preserve"> مشروع بحث (4 طلبة)</t>
  </si>
  <si>
    <t>تشریح مقارن نظرى</t>
  </si>
  <si>
    <t>هیماتۆلۆجی نظرى بایۆلۆجی</t>
  </si>
  <si>
    <t>تشریح مقارن عملی بایۆلۆجی</t>
  </si>
  <si>
    <t>سالى: 2022</t>
  </si>
  <si>
    <t xml:space="preserve"> </t>
  </si>
  <si>
    <t>م.محمد علی سلیم</t>
  </si>
  <si>
    <t>تشریح مقارن عملی بایۆلۆجی 4</t>
  </si>
  <si>
    <t>هیماتۆلۆجی عملی بایۆلۆجی 3</t>
  </si>
  <si>
    <t>تشریح مقارن نظرى 4</t>
  </si>
  <si>
    <t xml:space="preserve"> مشروع بحث (2 طلبة)</t>
  </si>
  <si>
    <t>سردار قادر</t>
  </si>
  <si>
    <t>هیماتۆلۆجی نظرى ژینگه‌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</si>
</sst>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84]dd/mm/yyyy;@"/>
    <numFmt numFmtId="165" formatCode="0.0"/>
  </numFmts>
  <fonts count="20">
    <font>
      <sz val="11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SimSun"/>
    </font>
    <font>
      <b/>
      <sz val="11"/>
      <color rgb="FF000000"/>
      <name val="Times New Roman"/>
    </font>
    <font>
      <b/>
      <sz val="12"/>
      <color rgb="FF0070C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b/>
      <sz val="8"/>
      <color rgb="FF000000"/>
      <name val="Times New Roman"/>
    </font>
    <font>
      <b/>
      <sz val="11"/>
      <name val="Times New Roman"/>
    </font>
    <font>
      <sz val="16"/>
      <color rgb="FF000000"/>
      <name val="Unikurd Hiwa"/>
    </font>
    <font>
      <sz val="11"/>
      <color rgb="FF000000"/>
      <name val="Calibri"/>
    </font>
    <font>
      <b/>
      <sz val="14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6" xfId="0" applyFont="1" applyBorder="1" applyProtection="1">
      <alignment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/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/>
    <xf numFmtId="0" fontId="8" fillId="3" borderId="18" xfId="0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/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vertical="center" wrapText="1"/>
      <protection locked="0"/>
    </xf>
    <xf numFmtId="165" fontId="10" fillId="0" borderId="32" xfId="0" applyNumberFormat="1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2" fontId="4" fillId="0" borderId="2" xfId="0" applyNumberFormat="1" applyFont="1" applyBorder="1" applyAlignment="1" applyProtection="1">
      <alignment horizontal="center" vertical="center" readingOrder="2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alignment vertical="center"/>
      <protection locked="0"/>
    </xf>
    <xf numFmtId="2" fontId="4" fillId="0" borderId="0" xfId="0" applyNumberFormat="1" applyFont="1" applyBorder="1" applyAlignment="1" applyProtection="1">
      <alignment horizontal="center" vertical="center" readingOrder="2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readingOrder="1"/>
    </xf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NumberFormat="1" applyFont="1" applyAlignment="1"/>
    <xf numFmtId="0" fontId="13" fillId="0" borderId="0" xfId="0" applyFont="1" applyAlignment="1"/>
    <xf numFmtId="0" fontId="13" fillId="0" borderId="45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9" xfId="0" applyFont="1" applyBorder="1">
      <alignment vertical="center"/>
    </xf>
    <xf numFmtId="0" fontId="13" fillId="0" borderId="50" xfId="0" applyFont="1" applyBorder="1">
      <alignment vertical="center"/>
    </xf>
    <xf numFmtId="0" fontId="14" fillId="0" borderId="0" xfId="0" applyFont="1" applyAlignment="1" applyProtection="1">
      <protection hidden="1"/>
    </xf>
    <xf numFmtId="164" fontId="14" fillId="0" borderId="0" xfId="0" applyNumberFormat="1" applyFont="1" applyAlignment="1"/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1"/>
    </xf>
    <xf numFmtId="1" fontId="9" fillId="4" borderId="11" xfId="0" applyNumberFormat="1" applyFont="1" applyFill="1" applyBorder="1" applyAlignment="1" applyProtection="1">
      <alignment horizontal="center" vertical="center"/>
      <protection locked="0"/>
    </xf>
    <xf numFmtId="1" fontId="9" fillId="4" borderId="13" xfId="0" applyNumberFormat="1" applyFont="1" applyFill="1" applyBorder="1" applyAlignment="1" applyProtection="1">
      <alignment horizontal="center" vertical="center"/>
      <protection locked="0"/>
    </xf>
    <xf numFmtId="1" fontId="9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40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14" fontId="2" fillId="4" borderId="6" xfId="0" applyNumberFormat="1" applyFont="1" applyFill="1" applyBorder="1" applyAlignment="1" applyProtection="1">
      <alignment horizontal="center" vertical="center"/>
      <protection locked="0"/>
    </xf>
    <xf numFmtId="14" fontId="2" fillId="4" borderId="8" xfId="0" applyNumberFormat="1" applyFont="1" applyFill="1" applyBorder="1" applyAlignment="1" applyProtection="1">
      <alignment horizontal="center" vertical="center"/>
      <protection locked="0"/>
    </xf>
    <xf numFmtId="14" fontId="2" fillId="4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4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" fontId="10" fillId="0" borderId="41" xfId="0" applyNumberFormat="1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1" fontId="10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4" fontId="8" fillId="3" borderId="3" xfId="0" applyNumberFormat="1" applyFont="1" applyFill="1" applyBorder="1" applyAlignment="1" applyProtection="1">
      <alignment horizontal="center" vertical="center"/>
      <protection locked="0"/>
    </xf>
    <xf numFmtId="1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14" fontId="8" fillId="3" borderId="43" xfId="0" applyNumberFormat="1" applyFont="1" applyFill="1" applyBorder="1" applyAlignment="1" applyProtection="1">
      <alignment horizontal="center" vertical="center"/>
      <protection locked="0"/>
    </xf>
    <xf numFmtId="14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center" vertical="center"/>
      <protection locked="0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right"/>
      <protection locked="0"/>
    </xf>
    <xf numFmtId="0" fontId="4" fillId="0" borderId="44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3" fontId="4" fillId="0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338134</xdr:colOff>
      <xdr:row>0</xdr:row>
      <xdr:rowOff>0</xdr:rowOff>
    </xdr:from>
    <xdr:to>
      <xdr:col>9</xdr:col>
      <xdr:colOff>247160</xdr:colOff>
      <xdr:row>4</xdr:row>
      <xdr:rowOff>139154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-1571705088" y="0"/>
          <a:ext cx="899584" cy="9272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338134</xdr:colOff>
      <xdr:row>0</xdr:row>
      <xdr:rowOff>0</xdr:rowOff>
    </xdr:from>
    <xdr:to>
      <xdr:col>9</xdr:col>
      <xdr:colOff>304700</xdr:colOff>
      <xdr:row>4</xdr:row>
      <xdr:rowOff>139154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-1571457408" y="0"/>
          <a:ext cx="899584" cy="9272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338134</xdr:colOff>
      <xdr:row>0</xdr:row>
      <xdr:rowOff>0</xdr:rowOff>
    </xdr:from>
    <xdr:to>
      <xdr:col>9</xdr:col>
      <xdr:colOff>304700</xdr:colOff>
      <xdr:row>4</xdr:row>
      <xdr:rowOff>139154</xdr:rowOff>
    </xdr:to>
    <xdr:pic>
      <xdr:nvPicPr>
        <xdr:cNvPr id="3" name="Picture 2" descr=" ">
          <a:extLst>
            <a:ext uri="{FF2B5EF4-FFF2-40B4-BE49-F238E27FC236}">
              <a16:creationId xmlns:a16="http://schemas.microsoft.com/office/drawing/2014/main" id="{04A1F28B-2109-46C8-A0D9-06E66C76D1E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018477300" y="0"/>
          <a:ext cx="900016" cy="920204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245047</xdr:colOff>
      <xdr:row>24</xdr:row>
      <xdr:rowOff>113853</xdr:rowOff>
    </xdr:from>
    <xdr:to>
      <xdr:col>2</xdr:col>
      <xdr:colOff>416441</xdr:colOff>
      <xdr:row>27</xdr:row>
      <xdr:rowOff>95250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96570752" y="7877175"/>
          <a:ext cx="5533952" cy="590550"/>
        </a:xfrm>
        <a:prstGeom prst="rect">
          <a:avLst/>
        </a:prstGeom>
        <a:noFill/>
        <a:ln w="9525" cap="flat" cmpd="sng">
          <a:solidFill>
            <a:srgbClr val="FFFFFF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0000" tIns="46800" rIns="90000" bIns="46800" anchor="t"/>
        <a:lstStyle/>
        <a:p>
          <a:pPr algn="r"/>
          <a:r>
            <a:rPr lang="en-US" altLang="zh-CN" sz="1400">
              <a:solidFill>
                <a:srgbClr val="000000"/>
              </a:solidFill>
              <a:latin typeface="Unikurd Hiwa" panose="00000000000000000000" charset="0"/>
              <a:ea typeface="Unikurd Hiwa" panose="00000000000000000000" charset="0"/>
            </a:rPr>
            <a:t>ژمێريار            ب. ژمێريارى              ب.ووردبين                         ى.ڕگر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rightToLeft="1" topLeftCell="B1" zoomScale="82" workbookViewId="0">
      <selection activeCell="D42" sqref="D42:E42"/>
    </sheetView>
  </sheetViews>
  <sheetFormatPr defaultColWidth="6.42578125" defaultRowHeight="15.75"/>
  <cols>
    <col min="1" max="1" width="8.7109375" style="1" customWidth="1"/>
    <col min="2" max="2" width="5.42578125" style="1" customWidth="1"/>
    <col min="3" max="3" width="6.28515625" style="1" customWidth="1"/>
    <col min="4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8" style="1" customWidth="1"/>
    <col min="10" max="10" width="8.85546875" style="1" customWidth="1"/>
    <col min="11" max="11" width="5.42578125" style="1" customWidth="1"/>
    <col min="12" max="12" width="7.140625" style="1" customWidth="1"/>
    <col min="13" max="13" width="5.42578125" style="1" customWidth="1"/>
    <col min="14" max="14" width="7.71093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95" t="s">
        <v>0</v>
      </c>
      <c r="B1" s="95"/>
      <c r="C1" s="95"/>
      <c r="D1" s="95"/>
      <c r="E1" s="95"/>
      <c r="F1" s="95"/>
      <c r="G1" s="2"/>
      <c r="H1" s="2"/>
      <c r="I1" s="2"/>
      <c r="J1" s="2"/>
      <c r="K1" s="3"/>
      <c r="L1" s="2"/>
      <c r="M1" s="82" t="s">
        <v>2</v>
      </c>
      <c r="N1" s="82"/>
      <c r="O1" s="82"/>
      <c r="P1" s="82"/>
      <c r="Q1" s="82"/>
    </row>
    <row r="2" spans="1:35" ht="14.25" customHeight="1">
      <c r="A2" s="95" t="s">
        <v>1</v>
      </c>
      <c r="B2" s="95"/>
      <c r="C2" s="95"/>
      <c r="D2" s="95"/>
      <c r="E2" s="95"/>
      <c r="F2" s="95"/>
      <c r="G2" s="2"/>
      <c r="H2" s="2"/>
      <c r="I2" s="2"/>
      <c r="J2" s="2"/>
      <c r="K2" s="3"/>
      <c r="L2" s="4"/>
      <c r="M2" s="5" t="s">
        <v>79</v>
      </c>
      <c r="N2" s="5">
        <v>2021</v>
      </c>
      <c r="O2" s="144" t="s">
        <v>21</v>
      </c>
      <c r="P2" s="144"/>
      <c r="Q2" s="4">
        <v>6</v>
      </c>
    </row>
    <row r="3" spans="1:35" ht="14.25" customHeight="1">
      <c r="A3" s="95" t="s">
        <v>62</v>
      </c>
      <c r="B3" s="95"/>
      <c r="C3" s="95"/>
      <c r="D3" s="95"/>
      <c r="E3" s="95"/>
      <c r="F3" s="95"/>
      <c r="G3" s="2"/>
      <c r="H3" s="2"/>
      <c r="I3" s="2"/>
      <c r="J3" s="2"/>
      <c r="K3" s="3"/>
      <c r="L3" s="4"/>
      <c r="M3" s="95" t="s">
        <v>3</v>
      </c>
      <c r="N3" s="95"/>
      <c r="O3" s="95"/>
      <c r="P3" s="6">
        <v>0</v>
      </c>
      <c r="Q3" s="7"/>
    </row>
    <row r="4" spans="1:35" ht="14.25" customHeight="1">
      <c r="A4" s="149" t="s">
        <v>38</v>
      </c>
      <c r="B4" s="149"/>
      <c r="C4" s="157" t="s">
        <v>81</v>
      </c>
      <c r="D4" s="157"/>
      <c r="E4" s="157"/>
      <c r="F4" s="157"/>
      <c r="G4" s="2"/>
      <c r="H4" s="2"/>
      <c r="I4" s="2"/>
      <c r="J4" s="2"/>
      <c r="K4" s="3"/>
      <c r="L4" s="4"/>
      <c r="M4" s="95" t="s">
        <v>4</v>
      </c>
      <c r="N4" s="95"/>
      <c r="O4" s="95"/>
      <c r="P4" s="8">
        <v>0</v>
      </c>
      <c r="Q4" s="7"/>
    </row>
    <row r="5" spans="1:35" ht="16.5" customHeight="1">
      <c r="A5" s="158" t="s">
        <v>39</v>
      </c>
      <c r="B5" s="158"/>
      <c r="C5" s="160" t="s">
        <v>36</v>
      </c>
      <c r="D5" s="160"/>
      <c r="E5" s="160"/>
      <c r="F5" s="160"/>
      <c r="G5" s="2"/>
      <c r="H5" s="2"/>
      <c r="I5" s="2"/>
      <c r="J5" s="2"/>
      <c r="K5" s="3"/>
      <c r="L5" s="4"/>
      <c r="M5" s="95" t="s">
        <v>5</v>
      </c>
      <c r="N5" s="95"/>
      <c r="O5" s="95"/>
      <c r="P5" s="9">
        <f>IF(P3-P4&gt;=0,P3-P4,0)</f>
        <v>0</v>
      </c>
      <c r="Q5" s="7"/>
      <c r="S5" s="161"/>
      <c r="T5" s="161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5">
      <c r="A6" s="10"/>
      <c r="B6" s="140" t="s">
        <v>22</v>
      </c>
      <c r="C6" s="141"/>
      <c r="D6" s="140" t="s">
        <v>23</v>
      </c>
      <c r="E6" s="141"/>
      <c r="F6" s="140" t="s">
        <v>24</v>
      </c>
      <c r="G6" s="141"/>
      <c r="H6" s="140" t="s">
        <v>25</v>
      </c>
      <c r="I6" s="141"/>
      <c r="J6" s="140" t="s">
        <v>26</v>
      </c>
      <c r="K6" s="141"/>
      <c r="L6" s="140" t="s">
        <v>27</v>
      </c>
      <c r="M6" s="141"/>
      <c r="N6" s="140" t="s">
        <v>28</v>
      </c>
      <c r="O6" s="141"/>
      <c r="P6" s="162" t="s">
        <v>29</v>
      </c>
      <c r="Q6" s="162"/>
      <c r="R6" s="11" t="s">
        <v>60</v>
      </c>
      <c r="S6" s="142"/>
      <c r="T6" s="142"/>
      <c r="U6" s="142"/>
      <c r="V6" s="142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>
      <c r="A7" s="12" t="s">
        <v>55</v>
      </c>
      <c r="B7" s="97"/>
      <c r="C7" s="96"/>
      <c r="D7" s="96"/>
      <c r="E7" s="96"/>
      <c r="F7" s="98"/>
      <c r="G7" s="99"/>
      <c r="H7" s="98"/>
      <c r="I7" s="99"/>
      <c r="J7" s="98"/>
      <c r="K7" s="99"/>
      <c r="L7" s="98"/>
      <c r="M7" s="99"/>
      <c r="N7" s="98"/>
      <c r="O7" s="99"/>
      <c r="P7" s="96"/>
      <c r="Q7" s="96"/>
      <c r="R7" s="13"/>
      <c r="S7" s="14"/>
      <c r="T7" s="14"/>
      <c r="U7" s="14"/>
      <c r="V7" s="14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>
      <c r="A8" s="12" t="s">
        <v>6</v>
      </c>
      <c r="B8" s="100"/>
      <c r="C8" s="101"/>
      <c r="D8" s="101"/>
      <c r="E8" s="102"/>
      <c r="F8" s="136"/>
      <c r="G8" s="101"/>
      <c r="H8" s="101"/>
      <c r="I8" s="102"/>
      <c r="J8" s="146"/>
      <c r="K8" s="146"/>
      <c r="L8" s="146"/>
      <c r="M8" s="146"/>
      <c r="N8" s="143"/>
      <c r="O8" s="143"/>
      <c r="P8" s="143"/>
      <c r="Q8" s="143"/>
      <c r="R8" s="16"/>
      <c r="S8" s="142"/>
      <c r="T8" s="142"/>
      <c r="U8" s="142"/>
      <c r="V8" s="142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</row>
    <row r="9" spans="1:35">
      <c r="A9" s="17" t="s">
        <v>7</v>
      </c>
      <c r="B9" s="145"/>
      <c r="C9" s="146"/>
      <c r="D9" s="136"/>
      <c r="E9" s="101"/>
      <c r="F9" s="101"/>
      <c r="G9" s="101"/>
      <c r="H9" s="101"/>
      <c r="I9" s="102"/>
      <c r="J9" s="136"/>
      <c r="K9" s="101"/>
      <c r="L9" s="101"/>
      <c r="M9" s="102"/>
      <c r="N9" s="150"/>
      <c r="O9" s="151"/>
      <c r="P9" s="151"/>
      <c r="Q9" s="152"/>
      <c r="R9" s="16"/>
      <c r="S9" s="142"/>
      <c r="T9" s="142"/>
      <c r="U9" s="142"/>
      <c r="V9" s="142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</row>
    <row r="10" spans="1:35">
      <c r="A10" s="17" t="s">
        <v>8</v>
      </c>
      <c r="B10" s="100"/>
      <c r="C10" s="101"/>
      <c r="D10" s="101"/>
      <c r="E10" s="102"/>
      <c r="F10" s="136"/>
      <c r="G10" s="101"/>
      <c r="H10" s="101"/>
      <c r="I10" s="102"/>
      <c r="J10" s="146"/>
      <c r="K10" s="146"/>
      <c r="L10" s="146"/>
      <c r="M10" s="146"/>
      <c r="N10" s="143"/>
      <c r="O10" s="143"/>
      <c r="P10" s="143"/>
      <c r="Q10" s="143"/>
      <c r="R10" s="18"/>
      <c r="S10" s="142"/>
      <c r="T10" s="142"/>
      <c r="U10" s="142"/>
      <c r="V10" s="142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</row>
    <row r="11" spans="1:35">
      <c r="A11" s="17" t="s">
        <v>9</v>
      </c>
      <c r="B11" s="100"/>
      <c r="C11" s="101"/>
      <c r="D11" s="101"/>
      <c r="E11" s="102"/>
      <c r="F11" s="100"/>
      <c r="G11" s="101"/>
      <c r="H11" s="101"/>
      <c r="I11" s="102"/>
      <c r="J11" s="100"/>
      <c r="K11" s="101"/>
      <c r="L11" s="101"/>
      <c r="M11" s="102"/>
      <c r="N11" s="150"/>
      <c r="O11" s="151"/>
      <c r="P11" s="151"/>
      <c r="Q11" s="152"/>
      <c r="R11" s="18"/>
    </row>
    <row r="12" spans="1:35">
      <c r="A12" s="19" t="s">
        <v>10</v>
      </c>
      <c r="B12" s="100"/>
      <c r="C12" s="101"/>
      <c r="D12" s="101"/>
      <c r="E12" s="102"/>
      <c r="F12" s="100"/>
      <c r="G12" s="101"/>
      <c r="H12" s="101"/>
      <c r="I12" s="102"/>
      <c r="J12" s="100"/>
      <c r="K12" s="101"/>
      <c r="L12" s="101"/>
      <c r="M12" s="102"/>
      <c r="N12" s="137"/>
      <c r="O12" s="137"/>
      <c r="P12" s="137"/>
      <c r="Q12" s="137"/>
      <c r="R12" s="20"/>
    </row>
    <row r="13" spans="1:35" ht="5.25" customHeight="1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35">
      <c r="A14" s="119" t="s">
        <v>50</v>
      </c>
      <c r="B14" s="120"/>
      <c r="C14" s="121"/>
      <c r="D14" s="128" t="s">
        <v>51</v>
      </c>
      <c r="E14" s="129"/>
      <c r="F14" s="128" t="s">
        <v>82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5"/>
    </row>
    <row r="15" spans="1:35">
      <c r="A15" s="122"/>
      <c r="B15" s="123"/>
      <c r="C15" s="124"/>
      <c r="D15" s="125" t="s">
        <v>52</v>
      </c>
      <c r="E15" s="159"/>
      <c r="F15" s="125" t="s">
        <v>80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</row>
    <row r="16" spans="1:35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24">
      <c r="A17" s="153" t="s">
        <v>11</v>
      </c>
      <c r="B17" s="154"/>
      <c r="C17" s="155"/>
      <c r="D17" s="155"/>
      <c r="E17" s="155"/>
      <c r="F17" s="155"/>
      <c r="G17" s="155"/>
      <c r="H17" s="156"/>
      <c r="I17" s="23"/>
      <c r="J17" s="153" t="s">
        <v>12</v>
      </c>
      <c r="K17" s="154"/>
      <c r="L17" s="155"/>
      <c r="M17" s="155"/>
      <c r="N17" s="155"/>
      <c r="O17" s="155"/>
      <c r="P17" s="155"/>
      <c r="Q17" s="156"/>
    </row>
    <row r="18" spans="1:24" s="24" customFormat="1" ht="38.25">
      <c r="A18" s="25" t="s">
        <v>13</v>
      </c>
      <c r="B18" s="147" t="s">
        <v>14</v>
      </c>
      <c r="C18" s="148"/>
      <c r="D18" s="116" t="s">
        <v>41</v>
      </c>
      <c r="E18" s="117"/>
      <c r="F18" s="130" t="s">
        <v>42</v>
      </c>
      <c r="G18" s="117"/>
      <c r="H18" s="26" t="s">
        <v>53</v>
      </c>
      <c r="I18" s="23"/>
      <c r="J18" s="25" t="s">
        <v>13</v>
      </c>
      <c r="K18" s="147" t="s">
        <v>14</v>
      </c>
      <c r="L18" s="148"/>
      <c r="M18" s="116" t="s">
        <v>41</v>
      </c>
      <c r="N18" s="117"/>
      <c r="O18" s="130" t="s">
        <v>42</v>
      </c>
      <c r="P18" s="117"/>
      <c r="Q18" s="26" t="s">
        <v>53</v>
      </c>
      <c r="W18" s="27"/>
      <c r="X18" s="27"/>
    </row>
    <row r="19" spans="1:24">
      <c r="A19" s="28" t="s">
        <v>54</v>
      </c>
      <c r="B19" s="103">
        <v>44345</v>
      </c>
      <c r="C19" s="104"/>
      <c r="D19" s="87"/>
      <c r="E19" s="88"/>
      <c r="F19" s="89"/>
      <c r="G19" s="88"/>
      <c r="H19" s="29" t="str">
        <f>IF(D19=Sheet2!B10,"",IF((D19+F19)&lt;&gt;0,(D19+F19),""))</f>
        <v/>
      </c>
      <c r="I19" s="23"/>
      <c r="J19" s="28" t="s">
        <v>54</v>
      </c>
      <c r="K19" s="103">
        <f>B24+2</f>
        <v>44352</v>
      </c>
      <c r="L19" s="104"/>
      <c r="M19" s="87"/>
      <c r="N19" s="88"/>
      <c r="O19" s="89"/>
      <c r="P19" s="88"/>
      <c r="Q19" s="29" t="str">
        <f>IF(M19=Sheet2!B10,"",IF((M19+O19)&lt;&gt;0,(M19+O19),""))</f>
        <v/>
      </c>
      <c r="X19" s="30"/>
    </row>
    <row r="20" spans="1:24" ht="14.25" customHeight="1">
      <c r="A20" s="28" t="s">
        <v>6</v>
      </c>
      <c r="B20" s="103">
        <f>B19+1</f>
        <v>44346</v>
      </c>
      <c r="C20" s="104"/>
      <c r="D20" s="94"/>
      <c r="E20" s="93"/>
      <c r="F20" s="92"/>
      <c r="G20" s="93"/>
      <c r="H20" s="29"/>
      <c r="I20" s="23"/>
      <c r="J20" s="28" t="s">
        <v>6</v>
      </c>
      <c r="K20" s="103">
        <f>K19+1</f>
        <v>44353</v>
      </c>
      <c r="L20" s="104"/>
      <c r="M20" s="94"/>
      <c r="N20" s="93"/>
      <c r="O20" s="92"/>
      <c r="P20" s="93"/>
      <c r="Q20" s="29"/>
    </row>
    <row r="21" spans="1:24" ht="14.25" customHeight="1">
      <c r="A21" s="28" t="s">
        <v>7</v>
      </c>
      <c r="B21" s="103">
        <f>B20+1</f>
        <v>44347</v>
      </c>
      <c r="C21" s="104"/>
      <c r="D21" s="94"/>
      <c r="E21" s="93"/>
      <c r="F21" s="92"/>
      <c r="G21" s="93"/>
      <c r="H21" s="29"/>
      <c r="I21" s="23"/>
      <c r="J21" s="28" t="s">
        <v>7</v>
      </c>
      <c r="K21" s="103">
        <f>K20+1</f>
        <v>44354</v>
      </c>
      <c r="L21" s="104"/>
      <c r="M21" s="94"/>
      <c r="N21" s="93"/>
      <c r="O21" s="92"/>
      <c r="P21" s="93"/>
      <c r="Q21" s="29"/>
    </row>
    <row r="22" spans="1:24" ht="14.25" customHeight="1">
      <c r="A22" s="28" t="s">
        <v>8</v>
      </c>
      <c r="B22" s="103">
        <f>B21+1</f>
        <v>44348</v>
      </c>
      <c r="C22" s="104"/>
      <c r="D22" s="94"/>
      <c r="E22" s="93"/>
      <c r="F22" s="92"/>
      <c r="G22" s="93"/>
      <c r="H22" s="29"/>
      <c r="I22" s="23"/>
      <c r="J22" s="28" t="s">
        <v>8</v>
      </c>
      <c r="K22" s="103">
        <f t="shared" ref="K22:K24" si="0">K21+1</f>
        <v>44355</v>
      </c>
      <c r="L22" s="104"/>
      <c r="M22" s="94"/>
      <c r="N22" s="93"/>
      <c r="O22" s="92"/>
      <c r="P22" s="93"/>
      <c r="Q22" s="29"/>
    </row>
    <row r="23" spans="1:24" ht="14.25" customHeight="1">
      <c r="A23" s="28" t="s">
        <v>9</v>
      </c>
      <c r="B23" s="103">
        <f t="shared" ref="B23:B24" si="1">B22+1</f>
        <v>44349</v>
      </c>
      <c r="C23" s="104"/>
      <c r="D23" s="94"/>
      <c r="E23" s="93"/>
      <c r="F23" s="92"/>
      <c r="G23" s="93"/>
      <c r="H23" s="29"/>
      <c r="I23" s="23"/>
      <c r="J23" s="28" t="s">
        <v>9</v>
      </c>
      <c r="K23" s="103">
        <f t="shared" si="0"/>
        <v>44356</v>
      </c>
      <c r="L23" s="104"/>
      <c r="M23" s="94"/>
      <c r="N23" s="93"/>
      <c r="O23" s="92"/>
      <c r="P23" s="93"/>
      <c r="Q23" s="29"/>
    </row>
    <row r="24" spans="1:24" ht="14.25" customHeight="1">
      <c r="A24" s="28" t="s">
        <v>10</v>
      </c>
      <c r="B24" s="103">
        <f t="shared" si="1"/>
        <v>44350</v>
      </c>
      <c r="C24" s="104"/>
      <c r="D24" s="94"/>
      <c r="E24" s="93"/>
      <c r="F24" s="92"/>
      <c r="G24" s="93"/>
      <c r="H24" s="29"/>
      <c r="I24" s="23"/>
      <c r="J24" s="28" t="s">
        <v>10</v>
      </c>
      <c r="K24" s="103">
        <f t="shared" si="0"/>
        <v>44357</v>
      </c>
      <c r="L24" s="104"/>
      <c r="M24" s="87"/>
      <c r="N24" s="88"/>
      <c r="O24" s="89"/>
      <c r="P24" s="88"/>
      <c r="Q24" s="29"/>
    </row>
    <row r="25" spans="1:24" ht="23.25" customHeight="1">
      <c r="A25" s="31" t="s">
        <v>18</v>
      </c>
      <c r="B25" s="103"/>
      <c r="C25" s="104"/>
      <c r="D25" s="94"/>
      <c r="E25" s="93"/>
      <c r="F25" s="92"/>
      <c r="G25" s="93"/>
      <c r="H25" s="29"/>
      <c r="I25" s="23"/>
      <c r="J25" s="31" t="s">
        <v>18</v>
      </c>
      <c r="K25" s="103"/>
      <c r="L25" s="104"/>
      <c r="M25" s="87"/>
      <c r="N25" s="88"/>
      <c r="O25" s="89"/>
      <c r="P25" s="88"/>
      <c r="Q25" s="29"/>
    </row>
    <row r="26" spans="1:24">
      <c r="A26" s="32" t="s">
        <v>58</v>
      </c>
      <c r="B26" s="103"/>
      <c r="C26" s="104"/>
      <c r="D26" s="94"/>
      <c r="E26" s="93"/>
      <c r="F26" s="92"/>
      <c r="G26" s="93"/>
      <c r="H26" s="29"/>
      <c r="I26" s="23"/>
      <c r="J26" s="32" t="s">
        <v>58</v>
      </c>
      <c r="K26" s="103"/>
      <c r="L26" s="104"/>
      <c r="M26" s="94"/>
      <c r="N26" s="93"/>
      <c r="O26" s="89"/>
      <c r="P26" s="88"/>
      <c r="Q26" s="29"/>
    </row>
    <row r="27" spans="1:24">
      <c r="A27" s="32" t="s">
        <v>59</v>
      </c>
      <c r="B27" s="103"/>
      <c r="C27" s="104"/>
      <c r="D27" s="94"/>
      <c r="E27" s="93"/>
      <c r="F27" s="92"/>
      <c r="G27" s="93"/>
      <c r="H27" s="29" t="str">
        <f>IF(D27=Sheet2!B10,"",IF((D27+F27)&lt;&gt;0,((D27*3)+F27),""))</f>
        <v/>
      </c>
      <c r="I27" s="23"/>
      <c r="J27" s="32" t="s">
        <v>59</v>
      </c>
      <c r="K27" s="103"/>
      <c r="L27" s="104"/>
      <c r="M27" s="87"/>
      <c r="N27" s="88"/>
      <c r="O27" s="89"/>
      <c r="P27" s="88"/>
      <c r="Q27" s="29" t="str">
        <f>IF(M27=Sheet2!K10,"",IF((M27+O27)&lt;&gt;0,((M27*3)+O27),""))</f>
        <v/>
      </c>
    </row>
    <row r="28" spans="1:24" ht="26.25" customHeight="1">
      <c r="A28" s="31" t="s">
        <v>19</v>
      </c>
      <c r="B28" s="103"/>
      <c r="C28" s="104"/>
      <c r="D28" s="94">
        <v>8</v>
      </c>
      <c r="E28" s="93"/>
      <c r="F28" s="92"/>
      <c r="G28" s="93"/>
      <c r="H28" s="29">
        <f>IF(D28=Sheet2!B10,"",IF((D28+F28)&lt;&gt;0,(D28+F28),""))</f>
        <v>8</v>
      </c>
      <c r="I28" s="23"/>
      <c r="J28" s="31" t="s">
        <v>19</v>
      </c>
      <c r="K28" s="103"/>
      <c r="L28" s="104"/>
      <c r="M28" s="87">
        <v>8</v>
      </c>
      <c r="N28" s="88"/>
      <c r="O28" s="89"/>
      <c r="P28" s="88"/>
      <c r="Q28" s="29">
        <f>IF(M28=Sheet2!B10,"",IF((M28+O28)&lt;&gt;0,(M28+O28),""))</f>
        <v>8</v>
      </c>
    </row>
    <row r="29" spans="1:24">
      <c r="A29" s="106" t="s">
        <v>15</v>
      </c>
      <c r="B29" s="107"/>
      <c r="C29" s="108"/>
      <c r="D29" s="109" t="str">
        <f>"="&amp;"1x"&amp;IF(SUM(D19:D24,F19:F28,D25,D28)&lt;&gt;0,SUM(D19:D24,F19:F28,D25,D28),0)&amp;"+"&amp;"2x"&amp;IF(AND(D26&lt;&gt;0,D26&lt;&gt;Sheet2!B10),D26,0)&amp;"+"&amp;"3x"&amp;IF(AND(D27&lt;&gt;0,D27&lt;&gt;Sheet2!B10),D27,0)</f>
        <v>=1x8+2x0+3x0</v>
      </c>
      <c r="E29" s="110"/>
      <c r="F29" s="110"/>
      <c r="G29" s="111"/>
      <c r="H29" s="33">
        <f>IF(1*IF(SUM(D19:D24)&lt;&gt;0,SUM(D19:D24),0)+IF(SUM(F19:F28)&lt;&gt;0,SUM(F19:F28),0)+IF(SUM(D25,D28)&lt;&gt;0,SUM(D25,D28),0)+IF(AND(D26&lt;&gt;"",D26&lt;&gt;Sheet2!B10),D26,0)*2+IF(AND(D27&lt;&gt;"",D27&lt;&gt;Sheet2!B10),D27,0)*3&lt;=P5,0,1*IF(SUM(D19:D24)&lt;&gt;0,SUM(D19:D24),0)+IF(SUM(F19:F28)&lt;&gt;0,SUM(F19:F28),0)+IF(SUM(D25,D28)&lt;&gt;0,SUM(D25,D28),0)+IF(AND(D26&lt;&gt;"",D26&lt;&gt;Sheet2!B10),D26,0)*2+IF(AND(D27&lt;&gt;"",D27&lt;&gt;Sheet2!B10),D27,0)*3)</f>
        <v>8</v>
      </c>
      <c r="I29" s="23"/>
      <c r="J29" s="138" t="s">
        <v>15</v>
      </c>
      <c r="K29" s="107"/>
      <c r="L29" s="139"/>
      <c r="M29" s="109" t="str">
        <f>"="&amp;"1x"&amp;IF(SUM(M19:M24,O19:O28,M25,M28)&lt;&gt;0,SUM(M19:M24,O19:O28,M25,M28),0)&amp;"+"&amp;"2x"&amp;IF(AND(M26&lt;&gt;0,M26&lt;&gt;Sheet2!B10),M26,0)&amp;"+"&amp;"3x"&amp;IF(AND(M27&lt;&gt;0,M27&lt;&gt;Sheet2!B10),M27,0)</f>
        <v>=1x8+2x0+3x0</v>
      </c>
      <c r="N29" s="110"/>
      <c r="O29" s="110"/>
      <c r="P29" s="111"/>
      <c r="Q29" s="33">
        <f>IF(1*IF(SUM(M19:M24)&lt;&gt;0,SUM(M19:M24),0)+IF(SUM(O19:O28)&lt;&gt;0,SUM(O19:O28),0)+IF(SUM(M25,M28)&lt;&gt;0,SUM(M25,M28),0)+IF(AND(M26&lt;&gt;"",M26&lt;&gt;Sheet2!B10),M26,0)*2+IF(AND(M27&lt;&gt;"",M27&lt;&gt;Sheet2!B10),M27,0)*3&lt;=P5,0,1*IF(SUM(M19:M24)&lt;&gt;0,SUM(M19:M24),0)+IF(SUM(O19:O28)&lt;&gt;0,SUM(O19:O28),0)+IF(SUM(M25,M28)&lt;&gt;0,SUM(M25,M28),0)+IF(AND(M26&lt;&gt;"",M26&lt;&gt;Sheet2!B10),M26,0)*2+IF(AND(M27&lt;&gt;"",M27&lt;&gt;Sheet2!B10),M27,0)*3)</f>
        <v>8</v>
      </c>
    </row>
    <row r="30" spans="1:24" ht="9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4">
      <c r="A31" s="113" t="s">
        <v>16</v>
      </c>
      <c r="B31" s="114"/>
      <c r="C31" s="114"/>
      <c r="D31" s="114"/>
      <c r="E31" s="114"/>
      <c r="F31" s="114"/>
      <c r="G31" s="114"/>
      <c r="H31" s="115"/>
      <c r="I31" s="23"/>
      <c r="J31" s="113" t="s">
        <v>17</v>
      </c>
      <c r="K31" s="114"/>
      <c r="L31" s="114"/>
      <c r="M31" s="114"/>
      <c r="N31" s="114"/>
      <c r="O31" s="114"/>
      <c r="P31" s="114"/>
      <c r="Q31" s="115"/>
    </row>
    <row r="32" spans="1:24" s="24" customFormat="1" ht="38.25">
      <c r="A32" s="34" t="s">
        <v>13</v>
      </c>
      <c r="B32" s="133" t="s">
        <v>14</v>
      </c>
      <c r="C32" s="134"/>
      <c r="D32" s="116" t="s">
        <v>41</v>
      </c>
      <c r="E32" s="117"/>
      <c r="F32" s="130" t="s">
        <v>42</v>
      </c>
      <c r="G32" s="117"/>
      <c r="H32" s="26" t="s">
        <v>53</v>
      </c>
      <c r="I32" s="35"/>
      <c r="J32" s="34" t="s">
        <v>13</v>
      </c>
      <c r="K32" s="133" t="s">
        <v>14</v>
      </c>
      <c r="L32" s="134"/>
      <c r="M32" s="116" t="s">
        <v>41</v>
      </c>
      <c r="N32" s="117"/>
      <c r="O32" s="130" t="s">
        <v>42</v>
      </c>
      <c r="P32" s="117"/>
      <c r="Q32" s="26" t="s">
        <v>53</v>
      </c>
    </row>
    <row r="33" spans="1:18">
      <c r="A33" s="28" t="s">
        <v>54</v>
      </c>
      <c r="B33" s="90">
        <f>K24+2</f>
        <v>44359</v>
      </c>
      <c r="C33" s="91"/>
      <c r="D33" s="87"/>
      <c r="E33" s="88"/>
      <c r="F33" s="89"/>
      <c r="G33" s="88"/>
      <c r="H33" s="29" t="str">
        <f>IF(D33=Sheet2!B10,"",IF((D33+F33)&lt;&gt;0,(D33+F33),""))</f>
        <v/>
      </c>
      <c r="I33" s="36"/>
      <c r="J33" s="28" t="s">
        <v>54</v>
      </c>
      <c r="K33" s="90">
        <f>B38+2</f>
        <v>44366</v>
      </c>
      <c r="L33" s="91"/>
      <c r="M33" s="87"/>
      <c r="N33" s="88"/>
      <c r="O33" s="89"/>
      <c r="P33" s="88"/>
      <c r="Q33" s="29" t="str">
        <f>IF(M33=Sheet2!K10,"",IF((M33+O33)&lt;&gt;0,(M33+O33),""))</f>
        <v/>
      </c>
    </row>
    <row r="34" spans="1:18" ht="15" customHeight="1">
      <c r="A34" s="28" t="s">
        <v>6</v>
      </c>
      <c r="B34" s="90">
        <f>B33+1</f>
        <v>44360</v>
      </c>
      <c r="C34" s="91"/>
      <c r="D34" s="94"/>
      <c r="E34" s="93"/>
      <c r="F34" s="92"/>
      <c r="G34" s="93"/>
      <c r="H34" s="29" t="str">
        <f>IF(D34=Sheet2!B10,"",IF((D34+F34)&lt;&gt;0,(D34+F34),""))</f>
        <v/>
      </c>
      <c r="I34" s="23"/>
      <c r="J34" s="28" t="s">
        <v>6</v>
      </c>
      <c r="K34" s="90">
        <f>K33+1</f>
        <v>44367</v>
      </c>
      <c r="L34" s="91"/>
      <c r="M34" s="94"/>
      <c r="N34" s="93"/>
      <c r="O34" s="92"/>
      <c r="P34" s="93"/>
      <c r="Q34" s="29" t="str">
        <f>IF(M34=Sheet2!K10,"",IF((M34+O34)&lt;&gt;0,(M34+O34),""))</f>
        <v/>
      </c>
    </row>
    <row r="35" spans="1:18" ht="15" customHeight="1">
      <c r="A35" s="28" t="s">
        <v>7</v>
      </c>
      <c r="B35" s="90">
        <f t="shared" ref="B35:B38" si="2">B34+1</f>
        <v>44361</v>
      </c>
      <c r="C35" s="91"/>
      <c r="D35" s="94"/>
      <c r="E35" s="93"/>
      <c r="F35" s="92"/>
      <c r="G35" s="93"/>
      <c r="H35" s="29" t="str">
        <f>IF(D35=Sheet2!B10,"",IF((D35+F35)&lt;&gt;0,(D35+F35),""))</f>
        <v/>
      </c>
      <c r="I35" s="23"/>
      <c r="J35" s="28" t="s">
        <v>7</v>
      </c>
      <c r="K35" s="90">
        <f t="shared" ref="K35:K38" si="3">K34+1</f>
        <v>44368</v>
      </c>
      <c r="L35" s="91"/>
      <c r="M35" s="94"/>
      <c r="N35" s="93"/>
      <c r="O35" s="92"/>
      <c r="P35" s="93"/>
      <c r="Q35" s="29" t="str">
        <f>IF(M35=Sheet2!K10,"",IF((M35+O35)&lt;&gt;0,(M35+O35),""))</f>
        <v/>
      </c>
    </row>
    <row r="36" spans="1:18" ht="15" customHeight="1">
      <c r="A36" s="28" t="s">
        <v>8</v>
      </c>
      <c r="B36" s="90">
        <f t="shared" si="2"/>
        <v>44362</v>
      </c>
      <c r="C36" s="91"/>
      <c r="D36" s="94"/>
      <c r="E36" s="93"/>
      <c r="F36" s="92"/>
      <c r="G36" s="93"/>
      <c r="H36" s="29" t="str">
        <f>IF(D36=Sheet2!B10,"",IF((D36+F36)&lt;&gt;0,(D36+F36),""))</f>
        <v/>
      </c>
      <c r="I36" s="23"/>
      <c r="J36" s="28" t="s">
        <v>8</v>
      </c>
      <c r="K36" s="90">
        <f t="shared" si="3"/>
        <v>44369</v>
      </c>
      <c r="L36" s="91"/>
      <c r="M36" s="94"/>
      <c r="N36" s="93"/>
      <c r="O36" s="92"/>
      <c r="P36" s="93"/>
      <c r="Q36" s="29" t="str">
        <f>IF(M36=Sheet2!K10,"",IF((M36+O36)&lt;&gt;0,(M36+O36),""))</f>
        <v/>
      </c>
    </row>
    <row r="37" spans="1:18" ht="15" customHeight="1">
      <c r="A37" s="28" t="s">
        <v>9</v>
      </c>
      <c r="B37" s="90">
        <f t="shared" si="2"/>
        <v>44363</v>
      </c>
      <c r="C37" s="91"/>
      <c r="D37" s="94"/>
      <c r="E37" s="93"/>
      <c r="F37" s="92"/>
      <c r="G37" s="93"/>
      <c r="H37" s="29" t="str">
        <f>IF(D37=Sheet2!B10,"",IF((D37+F37)&lt;&gt;0,(D37+F37),""))</f>
        <v/>
      </c>
      <c r="I37" s="23"/>
      <c r="J37" s="28" t="s">
        <v>9</v>
      </c>
      <c r="K37" s="90">
        <f t="shared" si="3"/>
        <v>44370</v>
      </c>
      <c r="L37" s="91"/>
      <c r="M37" s="94"/>
      <c r="N37" s="93"/>
      <c r="O37" s="92"/>
      <c r="P37" s="93"/>
      <c r="Q37" s="29" t="str">
        <f>IF(M37=Sheet2!K10,"",IF((M37+O37)&lt;&gt;0,(M37+O37),""))</f>
        <v/>
      </c>
    </row>
    <row r="38" spans="1:18" ht="15" customHeight="1">
      <c r="A38" s="28" t="s">
        <v>10</v>
      </c>
      <c r="B38" s="90">
        <f t="shared" si="2"/>
        <v>44364</v>
      </c>
      <c r="C38" s="91"/>
      <c r="D38" s="94"/>
      <c r="E38" s="93"/>
      <c r="F38" s="92"/>
      <c r="G38" s="93"/>
      <c r="H38" s="29" t="str">
        <f>IF(D38=Sheet2!B10,"",IF((D38+F38)&lt;&gt;0,(D38+F38),""))</f>
        <v/>
      </c>
      <c r="I38" s="23"/>
      <c r="J38" s="28" t="s">
        <v>10</v>
      </c>
      <c r="K38" s="90">
        <f t="shared" si="3"/>
        <v>44371</v>
      </c>
      <c r="L38" s="91"/>
      <c r="M38" s="94"/>
      <c r="N38" s="93"/>
      <c r="O38" s="92"/>
      <c r="P38" s="93"/>
      <c r="Q38" s="29" t="str">
        <f>IF(M38=Sheet2!K10,"",IF((M38+O38)&lt;&gt;0,(M38+O38),""))</f>
        <v/>
      </c>
    </row>
    <row r="39" spans="1:18" ht="21.75" customHeight="1">
      <c r="A39" s="31" t="s">
        <v>18</v>
      </c>
      <c r="B39" s="90"/>
      <c r="C39" s="91"/>
      <c r="D39" s="94"/>
      <c r="E39" s="93"/>
      <c r="F39" s="92"/>
      <c r="G39" s="93"/>
      <c r="H39" s="29" t="str">
        <f>IF(D39=Sheet2!B10,"",IF((D39+F39)&lt;&gt;0,(D39+F39),""))</f>
        <v/>
      </c>
      <c r="I39" s="23"/>
      <c r="J39" s="31" t="s">
        <v>18</v>
      </c>
      <c r="K39" s="90"/>
      <c r="L39" s="91"/>
      <c r="M39" s="94"/>
      <c r="N39" s="93"/>
      <c r="O39" s="92"/>
      <c r="P39" s="93"/>
      <c r="Q39" s="29" t="str">
        <f>IF(M39=Sheet2!K10,"",IF((M39+O39)&lt;&gt;0,(M39+O39),""))</f>
        <v/>
      </c>
    </row>
    <row r="40" spans="1:18">
      <c r="A40" s="32" t="s">
        <v>58</v>
      </c>
      <c r="B40" s="90"/>
      <c r="C40" s="91"/>
      <c r="D40" s="94"/>
      <c r="E40" s="93"/>
      <c r="F40" s="92"/>
      <c r="G40" s="93"/>
      <c r="H40" s="29"/>
      <c r="I40" s="23"/>
      <c r="J40" s="32" t="s">
        <v>58</v>
      </c>
      <c r="K40" s="90"/>
      <c r="L40" s="91"/>
      <c r="M40" s="94"/>
      <c r="N40" s="93"/>
      <c r="O40" s="92"/>
      <c r="P40" s="93"/>
      <c r="Q40" s="29" t="str">
        <f>IF(M40=Sheet2!K24,"",IF((M40+O40)&lt;&gt;0,((M40*2)+O40),""))</f>
        <v/>
      </c>
    </row>
    <row r="41" spans="1:18">
      <c r="A41" s="32" t="s">
        <v>59</v>
      </c>
      <c r="B41" s="90"/>
      <c r="C41" s="91"/>
      <c r="D41" s="87"/>
      <c r="E41" s="88"/>
      <c r="F41" s="89"/>
      <c r="G41" s="88"/>
      <c r="H41" s="29" t="str">
        <f>IF(D41=Sheet2!B24,"",IF((D41+F41)&lt;&gt;0,((D41*3)+F41),""))</f>
        <v/>
      </c>
      <c r="I41" s="23"/>
      <c r="J41" s="32" t="s">
        <v>59</v>
      </c>
      <c r="K41" s="90"/>
      <c r="L41" s="91"/>
      <c r="M41" s="87"/>
      <c r="N41" s="88"/>
      <c r="O41" s="89"/>
      <c r="P41" s="88"/>
      <c r="Q41" s="29" t="str">
        <f>IF(M41=Sheet2!K24,"",IF((M41+O41)&lt;&gt;0,((M41*3)+O41),""))</f>
        <v/>
      </c>
    </row>
    <row r="42" spans="1:18" ht="21.75" customHeight="1">
      <c r="A42" s="31" t="s">
        <v>19</v>
      </c>
      <c r="B42" s="90"/>
      <c r="C42" s="91"/>
      <c r="D42" s="87">
        <v>8</v>
      </c>
      <c r="E42" s="88"/>
      <c r="F42" s="89"/>
      <c r="G42" s="88"/>
      <c r="H42" s="29">
        <f>IF(D42=Sheet2!B10,"",IF((D42+F42)&lt;&gt;0,(D42+F42),""))</f>
        <v>8</v>
      </c>
      <c r="I42" s="23"/>
      <c r="J42" s="31" t="s">
        <v>19</v>
      </c>
      <c r="K42" s="90"/>
      <c r="L42" s="91"/>
      <c r="M42" s="87">
        <v>8</v>
      </c>
      <c r="N42" s="88"/>
      <c r="O42" s="89"/>
      <c r="P42" s="88"/>
      <c r="Q42" s="29">
        <f>IF(M42=Sheet2!K10,"",IF((M42+O42)&lt;&gt;0,(M42+O42),""))</f>
        <v>8</v>
      </c>
    </row>
    <row r="43" spans="1:18">
      <c r="A43" s="106" t="s">
        <v>15</v>
      </c>
      <c r="B43" s="107"/>
      <c r="C43" s="108"/>
      <c r="D43" s="109" t="str">
        <f>"="&amp;"1x"&amp;IF(SUM(D33:D38,F33:F42,D39,D42)&lt;&gt;0,SUM(D33:D38,F33:F42,D39,D42),0)&amp;"+"&amp;"2x"&amp;IF(AND(D40&lt;&gt;0,D40&lt;&gt;Sheet2!B10),D40,0)&amp;"+"&amp;"3x"&amp;IF(AND(D41&lt;&gt;0,D41&lt;&gt;Sheet2!B10),D41,0)</f>
        <v>=1x8+2x0+3x0</v>
      </c>
      <c r="E43" s="110"/>
      <c r="F43" s="110"/>
      <c r="G43" s="111"/>
      <c r="H43" s="33">
        <f>IF(1*IF(SUM(D33:D38)&lt;&gt;0,SUM(D33:D38),0)+IF(SUM(F33:F42)&lt;&gt;0,SUM(F33:F42),0)+IF(SUM(D39,D42)&lt;&gt;0,SUM(D39,D42),0)+IF(AND(D40&lt;&gt;"",D40&lt;&gt;Sheet2!B24),D40,0)*2+IF(AND(D41&lt;&gt;"",D41&lt;&gt;Sheet2!B10),D41,0)*3&lt;=P5,0,1*IF(SUM(D33:D38)&lt;&gt;0,SUM(D33:D38),0)+IF(SUM(F33:F42)&lt;&gt;0,SUM(F33:F42),0)+IF(SUM(D39,D42)&lt;&gt;0,SUM(D39,D42),0)+IF(AND(D40&lt;&gt;"",D40&lt;&gt;Sheet2!B10),D40,0)*2+IF(AND(D41&lt;&gt;"",D41&lt;&gt;Sheet2!B10),D41,0)*3)</f>
        <v>8</v>
      </c>
      <c r="I43" s="23"/>
      <c r="J43" s="106" t="s">
        <v>15</v>
      </c>
      <c r="K43" s="107"/>
      <c r="L43" s="108"/>
      <c r="M43" s="109" t="str">
        <f>"="&amp;"1x"&amp;IF(SUM(M33:M38,O33:O42,M39,M42)&lt;&gt;0,SUM(M33:M38,O33:O42,M39,M42),0)&amp;"+"&amp;"2x"&amp;IF(AND(M40&lt;&gt;0,M40&lt;&gt;Sheet2!B10),M40,0)&amp;"+"&amp;"3x"&amp;IF(AND(M41&lt;&gt;0,M41&lt;&gt;Sheet2!B10),M41,0)</f>
        <v>=1x8+2x0+3x0</v>
      </c>
      <c r="N43" s="110"/>
      <c r="O43" s="110"/>
      <c r="P43" s="111"/>
      <c r="Q43" s="33">
        <f>IF(1*IF(SUM(M33:M38)&lt;&gt;0,SUM(M33:M38),0)+IF(SUM(O33:O42)&lt;&gt;0,SUM(O33:O42),0)+IF(SUM(M39,M42)&lt;&gt;0,SUM(M39,M42),0)+IF(AND(M40&lt;&gt;"",M40&lt;&gt;Sheet2!K24),M40,0)*2+IF(AND(M41&lt;&gt;"",M41&lt;&gt;Sheet2!K10),M41,0)*3&lt;=Y5,0,1*IF(SUM(M33:M38)&lt;&gt;0,SUM(M33:M38),0)+IF(SUM(O33:O42)&lt;&gt;0,SUM(O33:O42),0)+IF(SUM(M39,M42)&lt;&gt;0,SUM(M39,M42),0)+IF(AND(M40&lt;&gt;"",M40&lt;&gt;Sheet2!K10),M40,0)*2+IF(AND(M41&lt;&gt;"",M41&lt;&gt;Sheet2!K10),M41,0)*3)</f>
        <v>8</v>
      </c>
    </row>
    <row r="44" spans="1:18" ht="9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8">
      <c r="A45" s="105" t="str">
        <f>"کۆی گشتی کاتژمێرەکان : ["&amp;SUM(H29,Q29,H43,Q43)&amp;"] کاتژمێر"</f>
        <v>کۆی گشتی کاتژمێرەکان : [32] کاتژمێر</v>
      </c>
      <c r="B45" s="105"/>
      <c r="C45" s="105"/>
      <c r="D45" s="105"/>
      <c r="E45" s="105"/>
      <c r="F45" s="105"/>
      <c r="G45" s="105"/>
      <c r="H45" s="37"/>
      <c r="I45" s="105" t="str">
        <f>"کۆی کاتژمێرەکانی زێدەکی :["&amp;SUM(H29,Q29,H43,Q43)-(IF(H29=0,0,P5)+IF(Q29=0,0,P5)+IF(H43=0,0,P5)+IF(Q43=0,0,P5))&amp;"] کاتژمێر"</f>
        <v>کۆی کاتژمێرەکانی زێدەکی :[32] کاتژمێر</v>
      </c>
      <c r="J45" s="105"/>
      <c r="K45" s="105"/>
      <c r="L45" s="105"/>
      <c r="M45" s="105"/>
      <c r="N45" s="105"/>
      <c r="O45" s="105"/>
      <c r="P45" s="37"/>
      <c r="Q45" s="37"/>
    </row>
    <row r="46" spans="1:18">
      <c r="A46" s="105" t="str">
        <f>"کۆی کاتژمێرەکانی نیساب :["&amp;IF(H29=0,0,P5)+IF(Q29=0,0,P5)+IF(H43=0,0,P5)+IF(Q43=0,0,P5)&amp;"] کاتژمێر"</f>
        <v>کۆی کاتژمێرەکانی نیساب :[0] کاتژمێر</v>
      </c>
      <c r="B46" s="105"/>
      <c r="C46" s="105"/>
      <c r="D46" s="105"/>
      <c r="E46" s="105"/>
      <c r="F46" s="105"/>
      <c r="G46" s="105"/>
      <c r="H46" s="37"/>
      <c r="I46" s="132" t="s">
        <v>20</v>
      </c>
      <c r="J46" s="132"/>
      <c r="K46" s="132"/>
      <c r="L46" s="83">
        <f>IF(C5=Sheet2!A3,3500,IF(C5=Sheet2!A4,4500,IF(C5=Sheet2!A5,5500,IF(C5=Sheet2!A2,2500,IF(C5=Sheet2!A1,2500,6500)))))</f>
        <v>5500</v>
      </c>
      <c r="M46" s="83"/>
      <c r="N46" s="38" t="s">
        <v>30</v>
      </c>
      <c r="O46" s="37"/>
      <c r="P46" s="37"/>
      <c r="Q46" s="37"/>
    </row>
    <row r="47" spans="1:18">
      <c r="A47" s="7"/>
      <c r="B47" s="7"/>
      <c r="C47" s="7"/>
      <c r="D47" s="7"/>
      <c r="E47" s="7"/>
      <c r="F47" s="7"/>
      <c r="G47" s="7"/>
      <c r="H47" s="37"/>
      <c r="I47" s="112" t="s">
        <v>31</v>
      </c>
      <c r="J47" s="112"/>
      <c r="K47" s="112"/>
      <c r="L47" s="131">
        <f>L46*(SUM(H29,Q29,H43,Q43)-(IF(H29=0,0,P5)+IF(Q29=0,0,P5)+IF(H43=0,0,P5)+IF(Q43=0,0,P5)))</f>
        <v>176000</v>
      </c>
      <c r="M47" s="131"/>
      <c r="N47" s="38" t="s">
        <v>30</v>
      </c>
      <c r="O47" s="37"/>
      <c r="P47" s="37"/>
      <c r="Q47" s="37"/>
      <c r="R47" s="7"/>
    </row>
    <row r="48" spans="1:18" ht="51" customHeight="1">
      <c r="A48" s="7"/>
      <c r="B48" s="7"/>
      <c r="C48" s="7"/>
      <c r="D48" s="7"/>
      <c r="E48" s="7"/>
      <c r="G48" s="7"/>
      <c r="H48" s="37"/>
      <c r="I48" s="39"/>
      <c r="J48" s="39"/>
      <c r="K48" s="39"/>
      <c r="L48" s="40"/>
      <c r="M48" s="41"/>
      <c r="N48" s="37"/>
      <c r="O48" s="37"/>
      <c r="P48" s="37"/>
      <c r="Q48" s="37"/>
    </row>
    <row r="49" spans="1:17">
      <c r="A49" s="84" t="s">
        <v>56</v>
      </c>
      <c r="B49" s="84"/>
      <c r="C49" s="84"/>
      <c r="D49" s="42"/>
      <c r="E49" s="43"/>
      <c r="F49" s="43"/>
      <c r="G49" s="86" t="s">
        <v>43</v>
      </c>
      <c r="H49" s="86"/>
      <c r="I49" s="86"/>
      <c r="J49" s="86"/>
      <c r="K49" s="44"/>
      <c r="L49" s="44"/>
      <c r="M49" s="85" t="s">
        <v>44</v>
      </c>
      <c r="N49" s="85"/>
      <c r="O49" s="85"/>
      <c r="P49" s="44"/>
      <c r="Q49" s="44"/>
    </row>
    <row r="50" spans="1:17">
      <c r="A50" s="84" t="s">
        <v>32</v>
      </c>
      <c r="B50" s="84"/>
      <c r="C50" s="84"/>
      <c r="D50" s="42"/>
      <c r="E50" s="43"/>
      <c r="F50" s="43"/>
      <c r="G50" s="86" t="s">
        <v>45</v>
      </c>
      <c r="H50" s="86"/>
      <c r="I50" s="86"/>
      <c r="J50" s="86"/>
      <c r="K50" s="44"/>
      <c r="L50" s="44"/>
      <c r="M50" s="85" t="s">
        <v>46</v>
      </c>
      <c r="N50" s="85"/>
      <c r="O50" s="85"/>
      <c r="P50" s="44"/>
      <c r="Q50" s="44"/>
    </row>
    <row r="51" spans="1:17" ht="63.75" customHeight="1">
      <c r="A51" s="45"/>
      <c r="B51" s="45"/>
      <c r="C51" s="45"/>
      <c r="D51" s="42"/>
      <c r="E51" s="46"/>
      <c r="F51" s="46"/>
      <c r="G51" s="46"/>
      <c r="H51" s="46"/>
      <c r="I51" s="44"/>
      <c r="J51" s="47"/>
      <c r="K51" s="47"/>
      <c r="L51" s="47"/>
      <c r="M51" s="47"/>
      <c r="N51" s="47"/>
      <c r="O51" s="48"/>
      <c r="P51" s="44"/>
      <c r="Q51" s="44"/>
    </row>
    <row r="52" spans="1:17" ht="14.25" customHeight="1">
      <c r="A52" s="84" t="str">
        <f>C4</f>
        <v>پ.ى.د.مظهر صابر شێخە</v>
      </c>
      <c r="B52" s="84"/>
      <c r="C52" s="84"/>
      <c r="D52" s="42"/>
      <c r="E52" s="43"/>
      <c r="F52" s="43"/>
      <c r="G52" s="86" t="s">
        <v>61</v>
      </c>
      <c r="H52" s="86"/>
      <c r="I52" s="86"/>
      <c r="J52" s="86"/>
      <c r="K52" s="49"/>
      <c r="L52" s="49"/>
      <c r="M52" s="85" t="s">
        <v>33</v>
      </c>
      <c r="N52" s="85"/>
      <c r="O52" s="85"/>
      <c r="P52" s="44"/>
      <c r="Q52" s="44"/>
    </row>
    <row r="53" spans="1:17" ht="14.25" customHeight="1">
      <c r="A53" s="84" t="s">
        <v>47</v>
      </c>
      <c r="B53" s="84"/>
      <c r="C53" s="84"/>
      <c r="D53" s="42"/>
      <c r="E53" s="43"/>
      <c r="F53" s="43"/>
      <c r="G53" s="86" t="s">
        <v>48</v>
      </c>
      <c r="H53" s="86"/>
      <c r="I53" s="86"/>
      <c r="J53" s="86"/>
      <c r="K53" s="49"/>
      <c r="L53" s="49"/>
      <c r="M53" s="85" t="s">
        <v>49</v>
      </c>
      <c r="N53" s="85"/>
      <c r="O53" s="85"/>
      <c r="P53" s="44"/>
      <c r="Q53" s="44"/>
    </row>
    <row r="54" spans="1:17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</sheetData>
  <mergeCells count="261">
    <mergeCell ref="A5:B5"/>
    <mergeCell ref="Y5:AA5"/>
    <mergeCell ref="F21:G21"/>
    <mergeCell ref="F22:G22"/>
    <mergeCell ref="D19:E19"/>
    <mergeCell ref="B20:C20"/>
    <mergeCell ref="B21:C21"/>
    <mergeCell ref="D15:E15"/>
    <mergeCell ref="F12:I12"/>
    <mergeCell ref="C5:F5"/>
    <mergeCell ref="K18:L18"/>
    <mergeCell ref="J11:M11"/>
    <mergeCell ref="D22:E22"/>
    <mergeCell ref="M19:N19"/>
    <mergeCell ref="B12:E12"/>
    <mergeCell ref="A17:H17"/>
    <mergeCell ref="M22:N22"/>
    <mergeCell ref="K22:L22"/>
    <mergeCell ref="S5:T5"/>
    <mergeCell ref="S10:T10"/>
    <mergeCell ref="D9:I9"/>
    <mergeCell ref="F10:I10"/>
    <mergeCell ref="U8:V8"/>
    <mergeCell ref="P6:Q6"/>
    <mergeCell ref="AB5:AC5"/>
    <mergeCell ref="AB6:AC6"/>
    <mergeCell ref="U6:V6"/>
    <mergeCell ref="O24:P24"/>
    <mergeCell ref="M3:O3"/>
    <mergeCell ref="H6:I6"/>
    <mergeCell ref="J6:K6"/>
    <mergeCell ref="W8:X8"/>
    <mergeCell ref="J17:Q17"/>
    <mergeCell ref="M18:N18"/>
    <mergeCell ref="L8:M8"/>
    <mergeCell ref="J8:K8"/>
    <mergeCell ref="J10:K10"/>
    <mergeCell ref="F11:I11"/>
    <mergeCell ref="O21:P21"/>
    <mergeCell ref="F23:G23"/>
    <mergeCell ref="N12:O12"/>
    <mergeCell ref="Y9:AA9"/>
    <mergeCell ref="W5:X5"/>
    <mergeCell ref="K23:L23"/>
    <mergeCell ref="U5:V5"/>
    <mergeCell ref="M21:N21"/>
    <mergeCell ref="F18:G18"/>
    <mergeCell ref="C4:F4"/>
    <mergeCell ref="AD5:AE5"/>
    <mergeCell ref="D23:E23"/>
    <mergeCell ref="K26:L26"/>
    <mergeCell ref="AD10:AE10"/>
    <mergeCell ref="Y6:AA6"/>
    <mergeCell ref="O19:P19"/>
    <mergeCell ref="J12:M12"/>
    <mergeCell ref="AB10:AC10"/>
    <mergeCell ref="N6:O6"/>
    <mergeCell ref="N11:Q11"/>
    <mergeCell ref="K20:L20"/>
    <mergeCell ref="O23:P23"/>
    <mergeCell ref="M20:N20"/>
    <mergeCell ref="J9:M9"/>
    <mergeCell ref="AD8:AE8"/>
    <mergeCell ref="AD9:AE9"/>
    <mergeCell ref="Y8:AA8"/>
    <mergeCell ref="M25:N25"/>
    <mergeCell ref="O26:P26"/>
    <mergeCell ref="F24:G24"/>
    <mergeCell ref="AB9:AC9"/>
    <mergeCell ref="N10:O10"/>
    <mergeCell ref="AD6:AE6"/>
    <mergeCell ref="N9:Q9"/>
    <mergeCell ref="O2:P2"/>
    <mergeCell ref="K39:L39"/>
    <mergeCell ref="B25:C25"/>
    <mergeCell ref="B40:C40"/>
    <mergeCell ref="K25:L25"/>
    <mergeCell ref="A2:F2"/>
    <mergeCell ref="A3:F3"/>
    <mergeCell ref="B6:C6"/>
    <mergeCell ref="B9:C9"/>
    <mergeCell ref="M4:O4"/>
    <mergeCell ref="M29:P29"/>
    <mergeCell ref="B22:C22"/>
    <mergeCell ref="D29:G29"/>
    <mergeCell ref="M26:N26"/>
    <mergeCell ref="K24:L24"/>
    <mergeCell ref="O18:P18"/>
    <mergeCell ref="L10:M10"/>
    <mergeCell ref="P10:Q10"/>
    <mergeCell ref="K21:L21"/>
    <mergeCell ref="F19:G19"/>
    <mergeCell ref="F28:G28"/>
    <mergeCell ref="O40:P40"/>
    <mergeCell ref="B18:C18"/>
    <mergeCell ref="A4:B4"/>
    <mergeCell ref="B19:C19"/>
    <mergeCell ref="O22:P22"/>
    <mergeCell ref="O37:P37"/>
    <mergeCell ref="M27:N27"/>
    <mergeCell ref="O25:P25"/>
    <mergeCell ref="K38:L38"/>
    <mergeCell ref="D27:E27"/>
    <mergeCell ref="F27:G27"/>
    <mergeCell ref="D24:E24"/>
    <mergeCell ref="F25:G25"/>
    <mergeCell ref="D21:E21"/>
    <mergeCell ref="O27:P27"/>
    <mergeCell ref="O28:P28"/>
    <mergeCell ref="F32:G32"/>
    <mergeCell ref="D33:E33"/>
    <mergeCell ref="D37:E37"/>
    <mergeCell ref="O20:P20"/>
    <mergeCell ref="F34:G34"/>
    <mergeCell ref="O36:P36"/>
    <mergeCell ref="B37:C37"/>
    <mergeCell ref="B36:C36"/>
    <mergeCell ref="B33:C33"/>
    <mergeCell ref="L6:M6"/>
    <mergeCell ref="D6:E6"/>
    <mergeCell ref="U10:V10"/>
    <mergeCell ref="N8:O8"/>
    <mergeCell ref="B8:E8"/>
    <mergeCell ref="S9:T9"/>
    <mergeCell ref="Y10:AA10"/>
    <mergeCell ref="W10:X10"/>
    <mergeCell ref="F6:G6"/>
    <mergeCell ref="S6:T6"/>
    <mergeCell ref="W6:X6"/>
    <mergeCell ref="P8:Q8"/>
    <mergeCell ref="U9:V9"/>
    <mergeCell ref="S8:T8"/>
    <mergeCell ref="P12:Q12"/>
    <mergeCell ref="D40:E40"/>
    <mergeCell ref="O34:P34"/>
    <mergeCell ref="M34:N34"/>
    <mergeCell ref="O35:P35"/>
    <mergeCell ref="M36:N36"/>
    <mergeCell ref="J29:L29"/>
    <mergeCell ref="M35:N35"/>
    <mergeCell ref="D39:E39"/>
    <mergeCell ref="K28:L28"/>
    <mergeCell ref="M32:N32"/>
    <mergeCell ref="O33:P33"/>
    <mergeCell ref="O39:P39"/>
    <mergeCell ref="K35:L35"/>
    <mergeCell ref="F36:G36"/>
    <mergeCell ref="D35:E35"/>
    <mergeCell ref="K37:L37"/>
    <mergeCell ref="D28:E28"/>
    <mergeCell ref="D34:E34"/>
    <mergeCell ref="M24:N24"/>
    <mergeCell ref="AH8:AI8"/>
    <mergeCell ref="AH9:AI9"/>
    <mergeCell ref="AH10:AI10"/>
    <mergeCell ref="AH5:AI5"/>
    <mergeCell ref="AH6:AI6"/>
    <mergeCell ref="W9:X9"/>
    <mergeCell ref="M28:N28"/>
    <mergeCell ref="D18:E18"/>
    <mergeCell ref="B11:E11"/>
    <mergeCell ref="B28:C28"/>
    <mergeCell ref="F14:Q14"/>
    <mergeCell ref="F20:G20"/>
    <mergeCell ref="M23:N23"/>
    <mergeCell ref="K19:L19"/>
    <mergeCell ref="AF9:AG9"/>
    <mergeCell ref="AF5:AG5"/>
    <mergeCell ref="AF10:AG10"/>
    <mergeCell ref="F7:G7"/>
    <mergeCell ref="AF8:AG8"/>
    <mergeCell ref="H7:I7"/>
    <mergeCell ref="L7:M7"/>
    <mergeCell ref="F8:I8"/>
    <mergeCell ref="N7:O7"/>
    <mergeCell ref="AB8:AC8"/>
    <mergeCell ref="AF6:AG6"/>
    <mergeCell ref="A14:C15"/>
    <mergeCell ref="F15:Q15"/>
    <mergeCell ref="B23:C23"/>
    <mergeCell ref="D14:E14"/>
    <mergeCell ref="B27:C27"/>
    <mergeCell ref="O32:P32"/>
    <mergeCell ref="B24:C24"/>
    <mergeCell ref="A53:C53"/>
    <mergeCell ref="L47:M47"/>
    <mergeCell ref="M50:O50"/>
    <mergeCell ref="G50:J50"/>
    <mergeCell ref="A49:C49"/>
    <mergeCell ref="G49:J49"/>
    <mergeCell ref="M49:O49"/>
    <mergeCell ref="D41:E41"/>
    <mergeCell ref="J31:Q31"/>
    <mergeCell ref="M37:N37"/>
    <mergeCell ref="B35:C35"/>
    <mergeCell ref="I46:K46"/>
    <mergeCell ref="K32:L32"/>
    <mergeCell ref="B32:C32"/>
    <mergeCell ref="K42:L42"/>
    <mergeCell ref="D25:E25"/>
    <mergeCell ref="M53:O53"/>
    <mergeCell ref="D38:E38"/>
    <mergeCell ref="K36:L36"/>
    <mergeCell ref="O41:P41"/>
    <mergeCell ref="M43:P43"/>
    <mergeCell ref="M38:N38"/>
    <mergeCell ref="K27:L27"/>
    <mergeCell ref="D26:E26"/>
    <mergeCell ref="G53:J53"/>
    <mergeCell ref="D42:E42"/>
    <mergeCell ref="F35:G35"/>
    <mergeCell ref="M40:N40"/>
    <mergeCell ref="F39:G39"/>
    <mergeCell ref="F40:G40"/>
    <mergeCell ref="M39:N39"/>
    <mergeCell ref="I47:K47"/>
    <mergeCell ref="F42:G42"/>
    <mergeCell ref="I45:O45"/>
    <mergeCell ref="M41:N41"/>
    <mergeCell ref="O38:P38"/>
    <mergeCell ref="A31:H31"/>
    <mergeCell ref="D32:E32"/>
    <mergeCell ref="A45:G45"/>
    <mergeCell ref="K40:L40"/>
    <mergeCell ref="A46:G46"/>
    <mergeCell ref="K34:L34"/>
    <mergeCell ref="A29:C29"/>
    <mergeCell ref="B34:C34"/>
    <mergeCell ref="B41:C41"/>
    <mergeCell ref="K41:L41"/>
    <mergeCell ref="J43:L43"/>
    <mergeCell ref="B42:C42"/>
    <mergeCell ref="B38:C38"/>
    <mergeCell ref="A43:C43"/>
    <mergeCell ref="D43:G43"/>
    <mergeCell ref="B39:C39"/>
    <mergeCell ref="F41:G41"/>
    <mergeCell ref="M1:Q1"/>
    <mergeCell ref="L46:M46"/>
    <mergeCell ref="A52:C52"/>
    <mergeCell ref="M52:O52"/>
    <mergeCell ref="G52:J52"/>
    <mergeCell ref="A50:C50"/>
    <mergeCell ref="M42:N42"/>
    <mergeCell ref="O42:P42"/>
    <mergeCell ref="K33:L33"/>
    <mergeCell ref="F38:G38"/>
    <mergeCell ref="D36:E36"/>
    <mergeCell ref="F37:G37"/>
    <mergeCell ref="F33:G33"/>
    <mergeCell ref="M33:N33"/>
    <mergeCell ref="A1:F1"/>
    <mergeCell ref="P7:Q7"/>
    <mergeCell ref="M5:O5"/>
    <mergeCell ref="F26:G26"/>
    <mergeCell ref="D20:E20"/>
    <mergeCell ref="B7:C7"/>
    <mergeCell ref="D7:E7"/>
    <mergeCell ref="J7:K7"/>
    <mergeCell ref="B10:E10"/>
    <mergeCell ref="B26:C26"/>
  </mergeCells>
  <dataValidations count="6">
    <dataValidation type="list" allowBlank="1" showInputMessage="1" showErrorMessage="1" sqref="Q33:Q42 O34:O42 H33:H42 O33:P33 Q19:Q28 O20:O28 F34:F42 F20:F28 H19:H28" xr:uid="{00000000-0002-0000-0000-000000000000}">
      <formula1>Lecc</formula1>
    </dataValidation>
    <dataValidation type="list" allowBlank="1" showInputMessage="1" showErrorMessage="1" sqref="C28 B27:B28 B25:C25" xr:uid="{00000000-0002-0000-0000-000005000000}">
      <formula1>list1</formula1>
    </dataValidation>
    <dataValidation type="list" allowBlank="1" showInputMessage="1" showErrorMessage="1" sqref="B39:C42" xr:uid="{00000000-0002-0000-0000-000008000000}">
      <formula1>list3</formula1>
    </dataValidation>
    <dataValidation type="list" showInputMessage="1" showErrorMessage="1" sqref="F19 F33:G33 O19:P19" xr:uid="{00000000-0002-0000-0000-00000A000000}">
      <formula1>Lecc</formula1>
    </dataValidation>
    <dataValidation type="list" allowBlank="1" showInputMessage="1" showErrorMessage="1" sqref="K41:L42 K39:L39" xr:uid="{00000000-0002-0000-0000-00000D000000}">
      <formula1>list4</formula1>
    </dataValidation>
    <dataValidation type="list" allowBlank="1" showInputMessage="1" showErrorMessage="1" sqref="K25:L25 K27:L27" xr:uid="{00000000-0002-0000-0000-00000F000000}">
      <formula1>list2</formula1>
    </dataValidation>
  </dataValidations>
  <printOptions horizontalCentered="1" verticalCentered="1"/>
  <pageMargins left="0" right="0" top="0" bottom="0" header="0" footer="0"/>
  <pageSetup paperSize="9" scale="71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14000000}">
          <x14:formula1>
            <xm:f>Sheet2!$B$1:$B$10</xm:f>
          </x14:formula1>
          <xm:sqref>E28 M20:M28 E42 E25 D34:D42 D20:D28 E39 M34:M41 N28 M33:N33 N25 N39 M42:N42</xm:sqref>
        </x14:dataValidation>
        <x14:dataValidation type="list" showInputMessage="1" showErrorMessage="1" xr:uid="{00000000-0002-0000-0000-00001B000000}">
          <x14:formula1>
            <xm:f>Sheet2!$B$1:$B$10</xm:f>
          </x14:formula1>
          <xm:sqref>M19:N19 D33:E33 D19:E19</xm:sqref>
        </x14:dataValidation>
        <x14:dataValidation type="list" allowBlank="1" showInputMessage="1" showErrorMessage="1" xr:uid="{00000000-0002-0000-0000-000024000000}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5"/>
  <sheetViews>
    <sheetView rightToLeft="1" tabSelected="1" topLeftCell="A29" workbookViewId="0">
      <selection activeCell="D21" sqref="D21:E21"/>
    </sheetView>
  </sheetViews>
  <sheetFormatPr defaultColWidth="6.42578125" defaultRowHeight="15.75"/>
  <cols>
    <col min="1" max="1" width="8.7109375" style="1" customWidth="1"/>
    <col min="2" max="4" width="5.42578125" style="1" customWidth="1"/>
    <col min="5" max="5" width="9.28515625" style="1" customWidth="1"/>
    <col min="6" max="6" width="5.5703125" style="1" customWidth="1"/>
    <col min="7" max="7" width="4.7109375" style="1" customWidth="1"/>
    <col min="8" max="8" width="6.85546875" style="1" customWidth="1"/>
    <col min="9" max="9" width="7.1406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>
      <c r="A1" s="95" t="s">
        <v>0</v>
      </c>
      <c r="B1" s="95"/>
      <c r="C1" s="95"/>
      <c r="D1" s="95"/>
      <c r="E1" s="95"/>
      <c r="F1" s="95"/>
      <c r="G1" s="2"/>
      <c r="H1" s="2"/>
      <c r="I1" s="2"/>
      <c r="J1" s="2"/>
      <c r="K1" s="3"/>
      <c r="L1" s="2"/>
      <c r="M1" s="82" t="s">
        <v>2</v>
      </c>
      <c r="N1" s="82"/>
      <c r="O1" s="82"/>
      <c r="P1" s="82"/>
      <c r="Q1" s="82"/>
    </row>
    <row r="2" spans="1:35" ht="14.25" customHeight="1">
      <c r="A2" s="95" t="s">
        <v>1</v>
      </c>
      <c r="B2" s="95"/>
      <c r="C2" s="95"/>
      <c r="D2" s="95"/>
      <c r="E2" s="95"/>
      <c r="F2" s="95"/>
      <c r="G2" s="2"/>
      <c r="H2" s="2"/>
      <c r="I2" s="2"/>
      <c r="J2" s="2"/>
      <c r="K2" s="3"/>
      <c r="L2" s="4"/>
      <c r="M2" s="157" t="s">
        <v>90</v>
      </c>
      <c r="N2" s="157"/>
      <c r="O2" s="144" t="s">
        <v>21</v>
      </c>
      <c r="P2" s="144"/>
      <c r="Q2" s="4">
        <v>11</v>
      </c>
    </row>
    <row r="3" spans="1:35" ht="14.25" customHeight="1">
      <c r="A3" s="95" t="s">
        <v>62</v>
      </c>
      <c r="B3" s="95"/>
      <c r="C3" s="95"/>
      <c r="D3" s="95"/>
      <c r="E3" s="95"/>
      <c r="F3" s="95"/>
      <c r="G3" s="2"/>
      <c r="H3" s="2"/>
      <c r="I3" s="2"/>
      <c r="J3" s="2"/>
      <c r="K3" s="3"/>
      <c r="L3" s="4"/>
      <c r="M3" s="95" t="s">
        <v>3</v>
      </c>
      <c r="N3" s="95"/>
      <c r="O3" s="95"/>
      <c r="P3" s="6">
        <v>8</v>
      </c>
      <c r="Q3" s="7"/>
    </row>
    <row r="4" spans="1:35" ht="14.25" customHeight="1">
      <c r="A4" s="149" t="s">
        <v>38</v>
      </c>
      <c r="B4" s="149"/>
      <c r="C4" s="170" t="s">
        <v>84</v>
      </c>
      <c r="D4" s="170"/>
      <c r="E4" s="170"/>
      <c r="F4" s="170"/>
      <c r="G4" s="2"/>
      <c r="H4" s="2"/>
      <c r="I4" s="2"/>
      <c r="J4" s="2"/>
      <c r="K4" s="3"/>
      <c r="L4" s="4"/>
      <c r="M4" s="95" t="s">
        <v>4</v>
      </c>
      <c r="N4" s="95"/>
      <c r="O4" s="95"/>
      <c r="P4" s="8">
        <v>3</v>
      </c>
      <c r="Q4" s="7" t="s">
        <v>83</v>
      </c>
    </row>
    <row r="5" spans="1:35" ht="16.5" customHeight="1">
      <c r="A5" s="158" t="s">
        <v>39</v>
      </c>
      <c r="B5" s="158"/>
      <c r="C5" s="160" t="s">
        <v>36</v>
      </c>
      <c r="D5" s="160"/>
      <c r="E5" s="160"/>
      <c r="F5" s="160"/>
      <c r="G5" s="2"/>
      <c r="H5" s="2"/>
      <c r="I5" s="2"/>
      <c r="J5" s="2"/>
      <c r="K5" s="3"/>
      <c r="L5" s="4"/>
      <c r="M5" s="95" t="s">
        <v>5</v>
      </c>
      <c r="N5" s="95"/>
      <c r="O5" s="95"/>
      <c r="P5" s="9">
        <f>IF(P3-P4&gt;=0,P3-P4,0)</f>
        <v>5</v>
      </c>
      <c r="Q5" s="7"/>
      <c r="S5" s="161"/>
      <c r="T5" s="161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</row>
    <row r="6" spans="1:35">
      <c r="A6" s="10"/>
      <c r="B6" s="140" t="s">
        <v>22</v>
      </c>
      <c r="C6" s="141"/>
      <c r="D6" s="140" t="s">
        <v>23</v>
      </c>
      <c r="E6" s="141"/>
      <c r="F6" s="140" t="s">
        <v>24</v>
      </c>
      <c r="G6" s="141"/>
      <c r="H6" s="140" t="s">
        <v>25</v>
      </c>
      <c r="I6" s="141"/>
      <c r="J6" s="140" t="s">
        <v>26</v>
      </c>
      <c r="K6" s="141"/>
      <c r="L6" s="140" t="s">
        <v>27</v>
      </c>
      <c r="M6" s="141"/>
      <c r="N6" s="140" t="s">
        <v>28</v>
      </c>
      <c r="O6" s="141"/>
      <c r="P6" s="162" t="s">
        <v>29</v>
      </c>
      <c r="Q6" s="162"/>
      <c r="R6" s="51" t="s">
        <v>60</v>
      </c>
      <c r="S6" s="142"/>
      <c r="T6" s="142"/>
      <c r="U6" s="142"/>
      <c r="V6" s="142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1:35">
      <c r="A7" s="12" t="s">
        <v>55</v>
      </c>
      <c r="B7" s="97"/>
      <c r="C7" s="96"/>
      <c r="D7" s="96"/>
      <c r="E7" s="96"/>
      <c r="F7" s="98"/>
      <c r="G7" s="99"/>
      <c r="H7" s="98"/>
      <c r="I7" s="99"/>
      <c r="J7" s="98"/>
      <c r="K7" s="99"/>
      <c r="L7" s="98"/>
      <c r="M7" s="99"/>
      <c r="N7" s="98"/>
      <c r="O7" s="99"/>
      <c r="P7" s="96"/>
      <c r="Q7" s="96"/>
      <c r="R7" s="13"/>
      <c r="S7" s="52"/>
      <c r="T7" s="52"/>
      <c r="U7" s="52"/>
      <c r="V7" s="52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>
      <c r="A8" s="12" t="s">
        <v>6</v>
      </c>
      <c r="B8" s="163" t="s">
        <v>94</v>
      </c>
      <c r="C8" s="164"/>
      <c r="D8" s="164"/>
      <c r="E8" s="165"/>
      <c r="F8" s="163" t="s">
        <v>94</v>
      </c>
      <c r="G8" s="164"/>
      <c r="H8" s="164"/>
      <c r="I8" s="165"/>
      <c r="J8" s="68"/>
      <c r="K8" s="69"/>
      <c r="L8" s="163" t="s">
        <v>94</v>
      </c>
      <c r="M8" s="164"/>
      <c r="N8" s="164"/>
      <c r="O8" s="165"/>
      <c r="P8" s="172"/>
      <c r="Q8" s="172"/>
      <c r="R8" s="16"/>
      <c r="S8" s="142"/>
      <c r="T8" s="142"/>
      <c r="U8" s="142"/>
      <c r="V8" s="142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</row>
    <row r="9" spans="1:35">
      <c r="A9" s="17" t="s">
        <v>7</v>
      </c>
      <c r="B9" s="163" t="s">
        <v>96</v>
      </c>
      <c r="C9" s="164"/>
      <c r="D9" s="164"/>
      <c r="E9" s="165"/>
      <c r="F9" s="169" t="s">
        <v>95</v>
      </c>
      <c r="G9" s="169"/>
      <c r="H9" s="169"/>
      <c r="I9" s="169"/>
      <c r="J9" s="79"/>
      <c r="K9" s="80"/>
      <c r="P9" s="171"/>
      <c r="Q9" s="165"/>
      <c r="R9" s="16"/>
      <c r="S9" s="142"/>
      <c r="T9" s="142"/>
      <c r="U9" s="142"/>
      <c r="V9" s="142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</row>
    <row r="10" spans="1:35">
      <c r="A10" s="17" t="s">
        <v>8</v>
      </c>
      <c r="F10" s="163"/>
      <c r="G10" s="164"/>
      <c r="H10" s="164"/>
      <c r="I10" s="165"/>
      <c r="J10" s="171"/>
      <c r="K10" s="164"/>
      <c r="L10" s="164"/>
      <c r="M10" s="165"/>
      <c r="N10" s="171"/>
      <c r="O10" s="164"/>
      <c r="P10" s="164"/>
      <c r="Q10" s="165"/>
      <c r="R10" s="18"/>
      <c r="S10" s="142"/>
      <c r="T10" s="142"/>
      <c r="U10" s="142"/>
      <c r="V10" s="142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</row>
    <row r="11" spans="1:35">
      <c r="A11" s="17" t="s">
        <v>9</v>
      </c>
      <c r="B11" s="163" t="s">
        <v>93</v>
      </c>
      <c r="C11" s="164"/>
      <c r="D11" s="164"/>
      <c r="E11" s="165"/>
      <c r="F11" s="163" t="s">
        <v>93</v>
      </c>
      <c r="G11" s="164"/>
      <c r="H11" s="164"/>
      <c r="I11" s="165"/>
      <c r="J11" s="79"/>
      <c r="K11" s="80"/>
      <c r="L11" s="163" t="s">
        <v>93</v>
      </c>
      <c r="M11" s="164"/>
      <c r="N11" s="164"/>
      <c r="O11" s="165"/>
      <c r="P11" s="80"/>
      <c r="Q11" s="81"/>
      <c r="R11" s="18"/>
    </row>
    <row r="12" spans="1:35">
      <c r="A12" s="19" t="s">
        <v>10</v>
      </c>
      <c r="B12" s="163" t="s">
        <v>88</v>
      </c>
      <c r="C12" s="164"/>
      <c r="D12" s="164"/>
      <c r="E12" s="165"/>
      <c r="F12" s="163" t="s">
        <v>98</v>
      </c>
      <c r="G12" s="164"/>
      <c r="H12" s="164"/>
      <c r="I12" s="165"/>
      <c r="J12" s="166"/>
      <c r="K12" s="167"/>
      <c r="L12" s="167"/>
      <c r="M12" s="168"/>
      <c r="N12" s="173"/>
      <c r="O12" s="174"/>
      <c r="P12" s="174"/>
      <c r="Q12" s="175"/>
      <c r="R12" s="20"/>
    </row>
    <row r="13" spans="1:35" ht="5.25" customHeight="1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35">
      <c r="A14" s="119" t="s">
        <v>50</v>
      </c>
      <c r="B14" s="120"/>
      <c r="C14" s="121"/>
      <c r="D14" s="128" t="s">
        <v>51</v>
      </c>
      <c r="E14" s="129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5"/>
    </row>
    <row r="15" spans="1:35">
      <c r="A15" s="122"/>
      <c r="B15" s="123"/>
      <c r="C15" s="124"/>
      <c r="D15" s="125" t="s">
        <v>52</v>
      </c>
      <c r="E15" s="159"/>
      <c r="F15" s="125" t="s">
        <v>97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</row>
    <row r="16" spans="1:35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24">
      <c r="A17" s="153" t="s">
        <v>11</v>
      </c>
      <c r="B17" s="154"/>
      <c r="C17" s="155"/>
      <c r="D17" s="155"/>
      <c r="E17" s="155"/>
      <c r="F17" s="155"/>
      <c r="G17" s="155"/>
      <c r="H17" s="156"/>
      <c r="I17" s="23"/>
      <c r="J17" s="153" t="s">
        <v>12</v>
      </c>
      <c r="K17" s="154"/>
      <c r="L17" s="155"/>
      <c r="M17" s="155"/>
      <c r="N17" s="155"/>
      <c r="O17" s="155"/>
      <c r="P17" s="155"/>
      <c r="Q17" s="156"/>
    </row>
    <row r="18" spans="1:24" s="24" customFormat="1" ht="38.25">
      <c r="A18" s="25" t="s">
        <v>13</v>
      </c>
      <c r="B18" s="147" t="s">
        <v>14</v>
      </c>
      <c r="C18" s="148"/>
      <c r="D18" s="116" t="s">
        <v>41</v>
      </c>
      <c r="E18" s="117"/>
      <c r="F18" s="130" t="s">
        <v>42</v>
      </c>
      <c r="G18" s="117"/>
      <c r="H18" s="26" t="s">
        <v>53</v>
      </c>
      <c r="I18" s="23"/>
      <c r="J18" s="25" t="s">
        <v>13</v>
      </c>
      <c r="K18" s="147" t="s">
        <v>14</v>
      </c>
      <c r="L18" s="148"/>
      <c r="M18" s="116" t="s">
        <v>41</v>
      </c>
      <c r="N18" s="117"/>
      <c r="O18" s="130" t="s">
        <v>42</v>
      </c>
      <c r="P18" s="117"/>
      <c r="Q18" s="26" t="s">
        <v>53</v>
      </c>
      <c r="W18" s="27"/>
      <c r="X18" s="27"/>
    </row>
    <row r="19" spans="1:24">
      <c r="A19" s="28" t="s">
        <v>54</v>
      </c>
      <c r="B19" s="103">
        <v>44863</v>
      </c>
      <c r="C19" s="104"/>
      <c r="D19" s="87"/>
      <c r="E19" s="88"/>
      <c r="F19" s="89"/>
      <c r="G19" s="88"/>
      <c r="H19" s="29" t="str">
        <f>IF(D19=Sheet2!B10,"",IF((D19+F19)&lt;&gt;0,(D19+F19),""))</f>
        <v/>
      </c>
      <c r="I19" s="23"/>
      <c r="J19" s="28" t="s">
        <v>54</v>
      </c>
      <c r="K19" s="103">
        <f>B24+2</f>
        <v>44870</v>
      </c>
      <c r="L19" s="104"/>
      <c r="M19" s="87"/>
      <c r="N19" s="88"/>
      <c r="O19" s="89"/>
      <c r="P19" s="88"/>
      <c r="Q19" s="29" t="str">
        <f>IF(M19=Sheet2!B10,"",IF((M19+O19)&lt;&gt;0,(M19+O19),""))</f>
        <v/>
      </c>
      <c r="X19" s="30"/>
    </row>
    <row r="20" spans="1:24" ht="14.25" customHeight="1">
      <c r="A20" s="28" t="s">
        <v>6</v>
      </c>
      <c r="B20" s="103">
        <f t="shared" ref="B20:B24" si="0">B19+1</f>
        <v>44864</v>
      </c>
      <c r="C20" s="104"/>
      <c r="D20" s="94"/>
      <c r="E20" s="93"/>
      <c r="F20" s="92">
        <v>6</v>
      </c>
      <c r="G20" s="93"/>
      <c r="H20" s="29">
        <f>IF(D20=Sheet2!B10,"",IF((D20+F20)&lt;&gt;0,(D20+F20),""))</f>
        <v>6</v>
      </c>
      <c r="I20" s="23"/>
      <c r="J20" s="28" t="s">
        <v>6</v>
      </c>
      <c r="K20" s="103">
        <f>K19+1</f>
        <v>44871</v>
      </c>
      <c r="L20" s="104"/>
      <c r="M20" s="94"/>
      <c r="N20" s="93"/>
      <c r="O20" s="92">
        <v>6</v>
      </c>
      <c r="P20" s="93"/>
      <c r="Q20" s="29">
        <f>IF(M20=Sheet2!B10,"",IF((M20+O20)&lt;&gt;0,(M20+O20),""))</f>
        <v>6</v>
      </c>
    </row>
    <row r="21" spans="1:24" ht="14.25" customHeight="1">
      <c r="A21" s="28" t="s">
        <v>7</v>
      </c>
      <c r="B21" s="103">
        <f t="shared" si="0"/>
        <v>44865</v>
      </c>
      <c r="C21" s="104"/>
      <c r="D21" s="94">
        <v>2</v>
      </c>
      <c r="E21" s="93"/>
      <c r="F21" s="92"/>
      <c r="G21" s="93"/>
      <c r="H21" s="29">
        <f>IF(D21=Sheet2!B10,"",IF((D21+F21)&lt;&gt;0,(D21+F21),""))</f>
        <v>2</v>
      </c>
      <c r="I21" s="23"/>
      <c r="J21" s="28" t="s">
        <v>7</v>
      </c>
      <c r="K21" s="103">
        <f>K20+1</f>
        <v>44872</v>
      </c>
      <c r="L21" s="104"/>
      <c r="M21" s="94">
        <v>2</v>
      </c>
      <c r="N21" s="93"/>
      <c r="O21" s="92"/>
      <c r="P21" s="93"/>
      <c r="Q21" s="29">
        <f>IF(M21=Sheet2!B10,"",IF((M21+O21)&lt;&gt;0,(M21+O21),""))</f>
        <v>2</v>
      </c>
    </row>
    <row r="22" spans="1:24" ht="14.25" customHeight="1">
      <c r="A22" s="28" t="s">
        <v>8</v>
      </c>
      <c r="B22" s="103">
        <f t="shared" si="0"/>
        <v>44866</v>
      </c>
      <c r="C22" s="104"/>
      <c r="D22" s="94"/>
      <c r="E22" s="93"/>
      <c r="F22" s="92"/>
      <c r="G22" s="93"/>
      <c r="H22" s="29" t="str">
        <f>IF(D22=Sheet2!B10,"",IF((D22+F22)&lt;&gt;0,(D22+F22),""))</f>
        <v/>
      </c>
      <c r="I22" s="23"/>
      <c r="J22" s="28" t="s">
        <v>8</v>
      </c>
      <c r="K22" s="103">
        <f t="shared" ref="K22:K24" si="1">K21+1</f>
        <v>44873</v>
      </c>
      <c r="L22" s="104"/>
      <c r="M22" s="94"/>
      <c r="N22" s="93"/>
      <c r="O22" s="92"/>
      <c r="P22" s="93"/>
      <c r="Q22" s="29" t="str">
        <f>IF(M22=Sheet2!B10,"",IF((M22+O22)&lt;&gt;0,(M22+O22),""))</f>
        <v/>
      </c>
    </row>
    <row r="23" spans="1:24" ht="14.25" customHeight="1">
      <c r="A23" s="28" t="s">
        <v>9</v>
      </c>
      <c r="B23" s="103">
        <f t="shared" si="0"/>
        <v>44867</v>
      </c>
      <c r="C23" s="104"/>
      <c r="D23" s="94"/>
      <c r="E23" s="93"/>
      <c r="F23" s="92">
        <v>6</v>
      </c>
      <c r="G23" s="93"/>
      <c r="H23" s="29">
        <f>IF(D23=Sheet2!B10,"",IF((D23+F23)&lt;&gt;0,(D23+F23),""))</f>
        <v>6</v>
      </c>
      <c r="I23" s="23"/>
      <c r="J23" s="28" t="s">
        <v>9</v>
      </c>
      <c r="K23" s="103">
        <f t="shared" si="1"/>
        <v>44874</v>
      </c>
      <c r="L23" s="104"/>
      <c r="M23" s="94"/>
      <c r="N23" s="93"/>
      <c r="O23" s="92">
        <v>6</v>
      </c>
      <c r="P23" s="93"/>
      <c r="Q23" s="29">
        <f>IF(M23=Sheet2!B10,"",IF((M23+O23)&lt;&gt;0,(M23+O23),""))</f>
        <v>6</v>
      </c>
    </row>
    <row r="24" spans="1:24" ht="14.25" customHeight="1">
      <c r="A24" s="28" t="s">
        <v>10</v>
      </c>
      <c r="B24" s="103">
        <f t="shared" si="0"/>
        <v>44868</v>
      </c>
      <c r="C24" s="104"/>
      <c r="D24" s="94">
        <v>4</v>
      </c>
      <c r="E24" s="93"/>
      <c r="F24" s="92"/>
      <c r="G24" s="93"/>
      <c r="H24" s="29">
        <f>IF(D24=Sheet2!B10,"",IF((D24+F24)&lt;&gt;0,(D24+F24),""))</f>
        <v>4</v>
      </c>
      <c r="I24" s="23"/>
      <c r="J24" s="28" t="s">
        <v>10</v>
      </c>
      <c r="K24" s="103">
        <f t="shared" si="1"/>
        <v>44875</v>
      </c>
      <c r="L24" s="104"/>
      <c r="M24" s="87">
        <v>4</v>
      </c>
      <c r="N24" s="88"/>
      <c r="O24" s="89"/>
      <c r="P24" s="88"/>
      <c r="Q24" s="29">
        <f>IF(M24=Sheet2!B10,"",IF((M24+O24)&lt;&gt;0,(M24+O24),""))</f>
        <v>4</v>
      </c>
    </row>
    <row r="25" spans="1:24" ht="23.25" customHeight="1">
      <c r="A25" s="31" t="s">
        <v>18</v>
      </c>
      <c r="B25" s="103"/>
      <c r="C25" s="104"/>
      <c r="D25" s="94">
        <v>2</v>
      </c>
      <c r="E25" s="93"/>
      <c r="F25" s="92"/>
      <c r="G25" s="93"/>
      <c r="H25" s="29">
        <f>IF(D25=Sheet2!B10,"",IF((D25+F25)&lt;&gt;0,(D25+F25),""))</f>
        <v>2</v>
      </c>
      <c r="I25" s="23"/>
      <c r="J25" s="31" t="s">
        <v>18</v>
      </c>
      <c r="K25" s="103"/>
      <c r="L25" s="104"/>
      <c r="M25" s="87">
        <v>2</v>
      </c>
      <c r="N25" s="88"/>
      <c r="O25" s="89"/>
      <c r="P25" s="88"/>
      <c r="Q25" s="29">
        <f>IF(M25=Sheet2!B10,"",IF((M25+O25)&lt;&gt;0,(M25+O25),""))</f>
        <v>2</v>
      </c>
    </row>
    <row r="26" spans="1:24">
      <c r="A26" s="32" t="s">
        <v>58</v>
      </c>
      <c r="B26" s="103"/>
      <c r="C26" s="104"/>
      <c r="D26" s="94"/>
      <c r="E26" s="93"/>
      <c r="F26" s="92"/>
      <c r="G26" s="93"/>
      <c r="H26" s="29" t="str">
        <f>IF(D26=Sheet2!B10,"",IF((D26+F26)&lt;&gt;0,((D26*2)+F26),""))</f>
        <v/>
      </c>
      <c r="I26" s="23"/>
      <c r="J26" s="32" t="s">
        <v>58</v>
      </c>
      <c r="K26" s="103"/>
      <c r="L26" s="104"/>
      <c r="M26" s="94"/>
      <c r="N26" s="93"/>
      <c r="O26" s="89"/>
      <c r="P26" s="88"/>
      <c r="Q26" s="29" t="str">
        <f>IF(M26=Sheet2!K10,"",IF((M26+O26)&lt;&gt;0,((M26*2)+O26),""))</f>
        <v/>
      </c>
    </row>
    <row r="27" spans="1:24">
      <c r="A27" s="32" t="s">
        <v>59</v>
      </c>
      <c r="B27" s="103"/>
      <c r="C27" s="104"/>
      <c r="D27" s="94"/>
      <c r="E27" s="93"/>
      <c r="F27" s="92"/>
      <c r="G27" s="93"/>
      <c r="H27" s="29" t="str">
        <f>IF(D27=Sheet2!B10,"",IF((D27+F27)&lt;&gt;0,((D27*3)+F27),""))</f>
        <v/>
      </c>
      <c r="I27" s="23"/>
      <c r="J27" s="32" t="s">
        <v>59</v>
      </c>
      <c r="K27" s="103"/>
      <c r="L27" s="104"/>
      <c r="M27" s="87"/>
      <c r="N27" s="88"/>
      <c r="O27" s="89"/>
      <c r="P27" s="88"/>
      <c r="Q27" s="29" t="str">
        <f>IF(M27=Sheet2!K10,"",IF((M27+O27)&lt;&gt;0,((M27*3)+O27),""))</f>
        <v/>
      </c>
    </row>
    <row r="28" spans="1:24" ht="26.25" customHeight="1">
      <c r="A28" s="31" t="s">
        <v>19</v>
      </c>
      <c r="B28" s="103"/>
      <c r="C28" s="104"/>
      <c r="D28" s="94"/>
      <c r="E28" s="93"/>
      <c r="F28" s="92"/>
      <c r="G28" s="93"/>
      <c r="H28" s="29" t="str">
        <f>IF(D28=Sheet2!B10,"",IF((D28+F28)&lt;&gt;0,(D28+F28),""))</f>
        <v/>
      </c>
      <c r="I28" s="23"/>
      <c r="J28" s="31" t="s">
        <v>19</v>
      </c>
      <c r="K28" s="103"/>
      <c r="L28" s="104"/>
      <c r="M28" s="87"/>
      <c r="N28" s="88"/>
      <c r="O28" s="89"/>
      <c r="P28" s="88"/>
      <c r="Q28" s="29" t="str">
        <f>IF(M28=Sheet2!B10,"",IF((M28+O28)&lt;&gt;0,(M28+O28),""))</f>
        <v/>
      </c>
    </row>
    <row r="29" spans="1:24">
      <c r="A29" s="106" t="s">
        <v>15</v>
      </c>
      <c r="B29" s="107"/>
      <c r="C29" s="108"/>
      <c r="D29" s="109" t="str">
        <f>"="&amp;"1x"&amp;IF(SUM(D19:D24,F19:F28,D25,D28)&lt;&gt;0,SUM(D19:D24,F19:F28,D25,D28),0)&amp;"+"&amp;"2x"&amp;IF(AND(D26&lt;&gt;0,D26&lt;&gt;Sheet2!B10),D26,0)&amp;"+"&amp;"3x"&amp;IF(AND(D27&lt;&gt;0,D27&lt;&gt;Sheet2!B10),D27,0)</f>
        <v>=1x20+2x0+3x0</v>
      </c>
      <c r="E29" s="110"/>
      <c r="F29" s="110"/>
      <c r="G29" s="111"/>
      <c r="H29" s="33">
        <f>IF(1*IF(SUM(D19:D24)&lt;&gt;0,SUM(D19:D24),0)+IF(SUM(F19:F28)&lt;&gt;0,SUM(F19:F28),0)+IF(SUM(D25,D28)&lt;&gt;0,SUM(D25,D28),0)+IF(AND(D26&lt;&gt;"",D26&lt;&gt;Sheet2!B10),D26,0)*2+IF(AND(D27&lt;&gt;"",D27&lt;&gt;Sheet2!B10),D27,0)*3&lt;=P5,0,1*IF(SUM(D19:D24)&lt;&gt;0,SUM(D19:D24),0)+IF(SUM(F19:F28)&lt;&gt;0,SUM(F19:F28),0)+IF(SUM(D25,D28)&lt;&gt;0,SUM(D25,D28),0)+IF(AND(D26&lt;&gt;"",D26&lt;&gt;Sheet2!B10),D26,0)*2+IF(AND(D27&lt;&gt;"",D27&lt;&gt;Sheet2!B10),D27,0)*3)</f>
        <v>20</v>
      </c>
      <c r="I29" s="23"/>
      <c r="J29" s="138" t="s">
        <v>15</v>
      </c>
      <c r="K29" s="107"/>
      <c r="L29" s="139"/>
      <c r="M29" s="109" t="str">
        <f>"="&amp;"1x"&amp;IF(SUM(M19:M24,O19:O28,M25,M28)&lt;&gt;0,SUM(M19:M24,O19:O28,M25,M28),0)&amp;"+"&amp;"2x"&amp;IF(AND(M26&lt;&gt;0,M26&lt;&gt;Sheet2!B10),M26,0)&amp;"+"&amp;"3x"&amp;IF(AND(M27&lt;&gt;0,M27&lt;&gt;Sheet2!B10),M27,0)</f>
        <v>=1x20+2x0+3x0</v>
      </c>
      <c r="N29" s="110"/>
      <c r="O29" s="110"/>
      <c r="P29" s="111"/>
      <c r="Q29" s="33">
        <f>IF(1*IF(SUM(M19:M24)&lt;&gt;0,SUM(M19:M24),0)+IF(SUM(O19:O28)&lt;&gt;0,SUM(O19:O28),0)+IF(SUM(M25,M28)&lt;&gt;0,SUM(M25,M28),0)+IF(AND(M26&lt;&gt;"",M26&lt;&gt;Sheet2!B10),M26,0)*2+IF(AND(M27&lt;&gt;"",M27&lt;&gt;Sheet2!B10),M27,0)*3&lt;=P5,0,1*IF(SUM(M19:M24)&lt;&gt;0,SUM(M19:M24),0)+IF(SUM(O19:O28)&lt;&gt;0,SUM(O19:O28),0)+IF(SUM(M25,M28)&lt;&gt;0,SUM(M25,M28),0)+IF(AND(M26&lt;&gt;"",M26&lt;&gt;Sheet2!B10),M26,0)*2+IF(AND(M27&lt;&gt;"",M27&lt;&gt;Sheet2!B10),M27,0)*3)</f>
        <v>20</v>
      </c>
    </row>
    <row r="30" spans="1:24" ht="9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4">
      <c r="A31" s="113" t="s">
        <v>16</v>
      </c>
      <c r="B31" s="114"/>
      <c r="C31" s="114"/>
      <c r="D31" s="114"/>
      <c r="E31" s="114"/>
      <c r="F31" s="114"/>
      <c r="G31" s="114"/>
      <c r="H31" s="115"/>
      <c r="I31" s="23"/>
      <c r="J31" s="113" t="s">
        <v>17</v>
      </c>
      <c r="K31" s="114"/>
      <c r="L31" s="114"/>
      <c r="M31" s="114"/>
      <c r="N31" s="114"/>
      <c r="O31" s="114"/>
      <c r="P31" s="114"/>
      <c r="Q31" s="115"/>
    </row>
    <row r="32" spans="1:24" s="24" customFormat="1" ht="38.25">
      <c r="A32" s="34" t="s">
        <v>13</v>
      </c>
      <c r="B32" s="133" t="s">
        <v>14</v>
      </c>
      <c r="C32" s="134"/>
      <c r="D32" s="116" t="s">
        <v>41</v>
      </c>
      <c r="E32" s="117"/>
      <c r="F32" s="130" t="s">
        <v>42</v>
      </c>
      <c r="G32" s="117"/>
      <c r="H32" s="26" t="s">
        <v>53</v>
      </c>
      <c r="I32" s="35"/>
      <c r="J32" s="34" t="s">
        <v>13</v>
      </c>
      <c r="K32" s="133" t="s">
        <v>14</v>
      </c>
      <c r="L32" s="134"/>
      <c r="M32" s="116" t="s">
        <v>41</v>
      </c>
      <c r="N32" s="117"/>
      <c r="O32" s="130" t="s">
        <v>42</v>
      </c>
      <c r="P32" s="117"/>
      <c r="Q32" s="26" t="s">
        <v>53</v>
      </c>
    </row>
    <row r="33" spans="1:18">
      <c r="A33" s="28" t="s">
        <v>54</v>
      </c>
      <c r="B33" s="90">
        <f>K24+2</f>
        <v>44877</v>
      </c>
      <c r="C33" s="91"/>
      <c r="D33" s="87"/>
      <c r="E33" s="88"/>
      <c r="F33" s="89"/>
      <c r="G33" s="88"/>
      <c r="H33" s="29" t="str">
        <f>IF(D33=Sheet2!B10,"",IF((D33+F33)&lt;&gt;0,(D33+F33),""))</f>
        <v/>
      </c>
      <c r="I33" s="36"/>
      <c r="J33" s="28" t="s">
        <v>54</v>
      </c>
      <c r="K33" s="90">
        <f>B38+2</f>
        <v>44884</v>
      </c>
      <c r="L33" s="91"/>
      <c r="M33" s="87"/>
      <c r="N33" s="88"/>
      <c r="O33" s="89"/>
      <c r="P33" s="88"/>
      <c r="Q33" s="29" t="str">
        <f>IF(M33=Sheet2!B10,"",IF((M33+O33)&lt;&gt;0,(M33+O33),""))</f>
        <v/>
      </c>
    </row>
    <row r="34" spans="1:18" ht="15" customHeight="1">
      <c r="A34" s="28" t="s">
        <v>6</v>
      </c>
      <c r="B34" s="90">
        <f>B33+1</f>
        <v>44878</v>
      </c>
      <c r="C34" s="91"/>
      <c r="D34" s="94"/>
      <c r="E34" s="93"/>
      <c r="F34" s="92">
        <v>6</v>
      </c>
      <c r="G34" s="93"/>
      <c r="H34" s="29">
        <f>IF(D34=Sheet2!B10,"",IF((D34+F34)&lt;&gt;0,(D34+F34),""))</f>
        <v>6</v>
      </c>
      <c r="I34" s="23"/>
      <c r="J34" s="28" t="s">
        <v>6</v>
      </c>
      <c r="K34" s="90">
        <f>K33+1</f>
        <v>44885</v>
      </c>
      <c r="L34" s="91"/>
      <c r="M34" s="94"/>
      <c r="N34" s="93"/>
      <c r="O34" s="92">
        <v>6</v>
      </c>
      <c r="P34" s="93"/>
      <c r="Q34" s="29">
        <f>IF(M34=Sheet2!B10,"",IF((M34+O34)&lt;&gt;0,(M34+O34),""))</f>
        <v>6</v>
      </c>
    </row>
    <row r="35" spans="1:18" ht="15" customHeight="1">
      <c r="A35" s="28" t="s">
        <v>7</v>
      </c>
      <c r="B35" s="90">
        <f t="shared" ref="B35:B38" si="2">B34+1</f>
        <v>44879</v>
      </c>
      <c r="C35" s="91"/>
      <c r="D35" s="94">
        <v>2</v>
      </c>
      <c r="E35" s="93"/>
      <c r="F35" s="92"/>
      <c r="G35" s="93"/>
      <c r="H35" s="29">
        <f>IF(D35=Sheet2!B10,"",IF((D35+F35)&lt;&gt;0,(D35+F35),""))</f>
        <v>2</v>
      </c>
      <c r="I35" s="23"/>
      <c r="J35" s="28" t="s">
        <v>7</v>
      </c>
      <c r="K35" s="90">
        <f t="shared" ref="K35:K38" si="3">K34+1</f>
        <v>44886</v>
      </c>
      <c r="L35" s="91"/>
      <c r="M35" s="94">
        <v>2</v>
      </c>
      <c r="N35" s="93"/>
      <c r="O35" s="92"/>
      <c r="P35" s="93"/>
      <c r="Q35" s="29">
        <f>IF(M35=Sheet2!B10,"",IF((M35+O35)&lt;&gt;0,(M35+O35),""))</f>
        <v>2</v>
      </c>
    </row>
    <row r="36" spans="1:18" ht="15" customHeight="1">
      <c r="A36" s="28" t="s">
        <v>8</v>
      </c>
      <c r="B36" s="90">
        <f t="shared" si="2"/>
        <v>44880</v>
      </c>
      <c r="C36" s="91"/>
      <c r="D36" s="94"/>
      <c r="E36" s="93"/>
      <c r="F36" s="92"/>
      <c r="G36" s="93"/>
      <c r="H36" s="29" t="str">
        <f>IF(D36=Sheet2!B10,"",IF((D36+F36)&lt;&gt;0,(D36+F36),""))</f>
        <v/>
      </c>
      <c r="I36" s="23"/>
      <c r="J36" s="28" t="s">
        <v>8</v>
      </c>
      <c r="K36" s="90">
        <f t="shared" si="3"/>
        <v>44887</v>
      </c>
      <c r="L36" s="91"/>
      <c r="M36" s="94"/>
      <c r="N36" s="93"/>
      <c r="O36" s="92"/>
      <c r="P36" s="93"/>
      <c r="Q36" s="29" t="str">
        <f>IF(M36=Sheet2!B10,"",IF((M36+O36)&lt;&gt;0,(M36+O36),""))</f>
        <v/>
      </c>
    </row>
    <row r="37" spans="1:18" ht="15" customHeight="1">
      <c r="A37" s="28" t="s">
        <v>9</v>
      </c>
      <c r="B37" s="90">
        <f t="shared" si="2"/>
        <v>44881</v>
      </c>
      <c r="C37" s="91"/>
      <c r="D37" s="94"/>
      <c r="E37" s="93"/>
      <c r="F37" s="92">
        <v>6</v>
      </c>
      <c r="G37" s="93"/>
      <c r="H37" s="29">
        <f>IF(D37=Sheet2!B10,"",IF((D37+F37)&lt;&gt;0,(D37+F37),""))</f>
        <v>6</v>
      </c>
      <c r="I37" s="23"/>
      <c r="J37" s="28" t="s">
        <v>9</v>
      </c>
      <c r="K37" s="90">
        <f t="shared" si="3"/>
        <v>44888</v>
      </c>
      <c r="L37" s="91"/>
      <c r="M37" s="94"/>
      <c r="N37" s="93"/>
      <c r="O37" s="92">
        <v>6</v>
      </c>
      <c r="P37" s="93"/>
      <c r="Q37" s="29">
        <f>IF(M37=Sheet2!B10,"",IF((M37+O37)&lt;&gt;0,(M37+O37),""))</f>
        <v>6</v>
      </c>
    </row>
    <row r="38" spans="1:18" ht="15" customHeight="1">
      <c r="A38" s="28" t="s">
        <v>10</v>
      </c>
      <c r="B38" s="90">
        <f t="shared" si="2"/>
        <v>44882</v>
      </c>
      <c r="C38" s="91"/>
      <c r="D38" s="94">
        <v>4</v>
      </c>
      <c r="E38" s="93"/>
      <c r="F38" s="92"/>
      <c r="G38" s="93"/>
      <c r="H38" s="29">
        <f>IF(D38=Sheet2!B10,"",IF((D38+F38)&lt;&gt;0,(D38+F38),""))</f>
        <v>4</v>
      </c>
      <c r="I38" s="23"/>
      <c r="J38" s="28" t="s">
        <v>10</v>
      </c>
      <c r="K38" s="90">
        <f t="shared" si="3"/>
        <v>44889</v>
      </c>
      <c r="L38" s="91"/>
      <c r="M38" s="87">
        <v>4</v>
      </c>
      <c r="N38" s="88"/>
      <c r="O38" s="89"/>
      <c r="P38" s="88"/>
      <c r="Q38" s="29">
        <f>IF(M38=Sheet2!B10,"",IF((M38+O38)&lt;&gt;0,(M38+O38),""))</f>
        <v>4</v>
      </c>
    </row>
    <row r="39" spans="1:18" ht="21.75" customHeight="1">
      <c r="A39" s="31" t="s">
        <v>18</v>
      </c>
      <c r="B39" s="90"/>
      <c r="C39" s="91"/>
      <c r="D39" s="94">
        <v>2</v>
      </c>
      <c r="E39" s="93"/>
      <c r="F39" s="92"/>
      <c r="G39" s="93"/>
      <c r="H39" s="29">
        <f>IF(D39=Sheet2!B10,"",IF((D39+F39)&lt;&gt;0,(D39+F39),""))</f>
        <v>2</v>
      </c>
      <c r="I39" s="23"/>
      <c r="J39" s="31" t="s">
        <v>18</v>
      </c>
      <c r="K39" s="90"/>
      <c r="L39" s="91"/>
      <c r="M39" s="87">
        <v>2</v>
      </c>
      <c r="N39" s="88"/>
      <c r="O39" s="89"/>
      <c r="P39" s="88"/>
      <c r="Q39" s="29">
        <f>IF(M39=Sheet2!B10,"",IF((M39+O39)&lt;&gt;0,(M39+O39),""))</f>
        <v>2</v>
      </c>
    </row>
    <row r="40" spans="1:18">
      <c r="A40" s="32" t="s">
        <v>58</v>
      </c>
      <c r="B40" s="90"/>
      <c r="C40" s="91"/>
      <c r="D40" s="94"/>
      <c r="E40" s="93"/>
      <c r="F40" s="92"/>
      <c r="G40" s="93"/>
      <c r="H40" s="29" t="str">
        <f>IF(D40=Sheet2!B24,"",IF((D40+F40)&lt;&gt;0,((D40*2)+F40),""))</f>
        <v/>
      </c>
      <c r="I40" s="23"/>
      <c r="J40" s="32" t="s">
        <v>58</v>
      </c>
      <c r="K40" s="90"/>
      <c r="L40" s="91"/>
      <c r="M40" s="87"/>
      <c r="N40" s="88"/>
      <c r="O40" s="89"/>
      <c r="P40" s="88"/>
      <c r="Q40" s="29" t="str">
        <f>IF(M40=Sheet2!K24,"",IF((M40+O40)&lt;&gt;0,((M40*2)+O40),""))</f>
        <v/>
      </c>
      <c r="R40" s="1" t="s">
        <v>91</v>
      </c>
    </row>
    <row r="41" spans="1:18">
      <c r="A41" s="32" t="s">
        <v>59</v>
      </c>
      <c r="B41" s="90"/>
      <c r="C41" s="91"/>
      <c r="D41" s="87"/>
      <c r="E41" s="88"/>
      <c r="F41" s="89"/>
      <c r="G41" s="88"/>
      <c r="H41" s="29" t="str">
        <f>IF(D41=Sheet2!B24,"",IF((D41+F41)&lt;&gt;0,((D41*3)+F41),""))</f>
        <v/>
      </c>
      <c r="I41" s="23"/>
      <c r="J41" s="32" t="s">
        <v>59</v>
      </c>
      <c r="K41" s="90"/>
      <c r="L41" s="91"/>
      <c r="M41" s="87"/>
      <c r="N41" s="88"/>
      <c r="O41" s="89"/>
      <c r="P41" s="88"/>
      <c r="Q41" s="29" t="str">
        <f>IF(M41=Sheet2!K24,"",IF((M41+O41)&lt;&gt;0,((M41*3)+O41),""))</f>
        <v/>
      </c>
    </row>
    <row r="42" spans="1:18" ht="21.75" customHeight="1">
      <c r="A42" s="31" t="s">
        <v>19</v>
      </c>
      <c r="B42" s="90"/>
      <c r="C42" s="91"/>
      <c r="D42" s="87"/>
      <c r="E42" s="88"/>
      <c r="F42" s="89"/>
      <c r="G42" s="88"/>
      <c r="H42" s="29" t="str">
        <f>IF(D42=Sheet2!B10,"",IF((D42+F42)&lt;&gt;0,(D42+F42),""))</f>
        <v/>
      </c>
      <c r="I42" s="23"/>
      <c r="J42" s="31" t="s">
        <v>19</v>
      </c>
      <c r="K42" s="90"/>
      <c r="L42" s="91"/>
      <c r="M42" s="87"/>
      <c r="N42" s="88"/>
      <c r="O42" s="89"/>
      <c r="P42" s="88"/>
      <c r="Q42" s="29" t="str">
        <f>IF(M42=Sheet2!B10,"",IF((M42+O42)&lt;&gt;0,(M42+O42),""))</f>
        <v/>
      </c>
    </row>
    <row r="43" spans="1:18">
      <c r="A43" s="106" t="s">
        <v>15</v>
      </c>
      <c r="B43" s="107"/>
      <c r="C43" s="108"/>
      <c r="D43" s="109" t="str">
        <f>"="&amp;"1x"&amp;IF(SUM(D33:D38,F33:F42,D39,D42)&lt;&gt;0,SUM(D33:D38,F33:F42,D39,D42),0)&amp;"+"&amp;"2x"&amp;IF(AND(D40&lt;&gt;0,D40&lt;&gt;Sheet2!B10),D40,0)&amp;"+"&amp;"3x"&amp;IF(AND(D41&lt;&gt;0,D41&lt;&gt;Sheet2!B10),D41,0)</f>
        <v>=1x20+2x0+3x0</v>
      </c>
      <c r="E43" s="110"/>
      <c r="F43" s="110"/>
      <c r="G43" s="111"/>
      <c r="H43" s="33">
        <f>IF(1*IF(SUM(D33:D38)&lt;&gt;0,SUM(D33:D38),0)+IF(SUM(F33:F42)&lt;&gt;0,SUM(F33:F42),0)+IF(SUM(D39,D42)&lt;&gt;0,SUM(D39,D42),0)+IF(AND(D40&lt;&gt;"",D40&lt;&gt;Sheet2!B24),D40,0)*2+IF(AND(D41&lt;&gt;"",D41&lt;&gt;Sheet2!B10),D41,0)*3&lt;=P5,0,1*IF(SUM(D33:D38)&lt;&gt;0,SUM(D33:D38),0)+IF(SUM(F33:F42)&lt;&gt;0,SUM(F33:F42),0)+IF(SUM(D39,D42)&lt;&gt;0,SUM(D39,D42),0)+IF(AND(D40&lt;&gt;"",D40&lt;&gt;Sheet2!B10),D40,0)*2+IF(AND(D41&lt;&gt;"",D41&lt;&gt;Sheet2!B10),D41,0)*3)</f>
        <v>20</v>
      </c>
      <c r="I43" s="23"/>
      <c r="J43" s="106" t="s">
        <v>15</v>
      </c>
      <c r="K43" s="107"/>
      <c r="L43" s="108"/>
      <c r="M43" s="109" t="str">
        <f>"="&amp;"1x"&amp;IF(SUM(M33:M38,O33:O42,M39,M42)&lt;&gt;0,SUM(M33:M38,O33:O42,M39,M42),0)&amp;"+"&amp;"2x"&amp;IF(AND(M40&lt;&gt;0,M40&lt;&gt;Sheet2!B10),M40,0)&amp;"+"&amp;"3x"&amp;IF(AND(M41&lt;&gt;0,M41&lt;&gt;Sheet2!B10),M41,0)</f>
        <v>=1x20+2x0+3x0</v>
      </c>
      <c r="N43" s="110"/>
      <c r="O43" s="110"/>
      <c r="P43" s="111"/>
      <c r="Q43" s="33">
        <f>IF(1*IF(SUM(M33:M38)&lt;&gt;0,SUM(M33:M38),0)+IF(SUM(O33:O42)&lt;&gt;0,SUM(O33:O42),0)+IF(SUM(M39,M42)&lt;&gt;0,SUM(M39,M42),0)+IF(AND(M40&lt;&gt;"",M40&lt;&gt;Sheet2!B10),M40,0)*2+IF(AND(M41&lt;&gt;"",M41&lt;&gt;Sheet2!B10),M41,0)*3&lt;=P5,0,1*IF(SUM(M33:M38)&lt;&gt;0,SUM(M33:M38),0)+IF(SUM(O33:O42)&lt;&gt;0,SUM(O33:O42),0)+IF(SUM(M39,M42)&lt;&gt;0,SUM(M39,M42),0)+IF(AND(M40&lt;&gt;"",M40&lt;&gt;Sheet2!B10),M40,0)*2+IF(AND(M41&lt;&gt;"",M41&lt;&gt;Sheet2!B10),M41,0)*3)</f>
        <v>20</v>
      </c>
    </row>
    <row r="44" spans="1:18" ht="9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8">
      <c r="A45" s="105" t="str">
        <f>"کۆی گشتی کاتژمێرەکان : ["&amp;SUM(H29,Q29,H43,Q43)&amp;"] کاتژمێر"</f>
        <v>کۆی گشتی کاتژمێرەکان : [80] کاتژمێر</v>
      </c>
      <c r="B45" s="105"/>
      <c r="C45" s="105"/>
      <c r="D45" s="105"/>
      <c r="E45" s="105"/>
      <c r="F45" s="105"/>
      <c r="G45" s="105"/>
      <c r="H45" s="37"/>
      <c r="I45" s="105" t="str">
        <f>"کۆی کاتژمێرەکانی زێدەکی :["&amp;SUM(H29,Q29,H43,Q43)-(IF(H29=0,0,P5)+IF(Q29=0,0,P5)+IF(H43=0,0,P5)+IF(Q43=0,0,P5))&amp;"] کاتژمێر"</f>
        <v>کۆی کاتژمێرەکانی زێدەکی :[60] کاتژمێر</v>
      </c>
      <c r="J45" s="105"/>
      <c r="K45" s="105"/>
      <c r="L45" s="105"/>
      <c r="M45" s="105"/>
      <c r="N45" s="105"/>
      <c r="O45" s="105"/>
      <c r="P45" s="37"/>
      <c r="Q45" s="37"/>
    </row>
    <row r="46" spans="1:18">
      <c r="A46" s="105" t="str">
        <f>"کۆی کاتژمێرەکانی نیساب :["&amp;IF(H29=0,0,P5)+IF(Q29=0,0,P5)+IF(H43=0,0,P5)+IF(Q43=0,0,P5)&amp;"] کاتژمێر"</f>
        <v>کۆی کاتژمێرەکانی نیساب :[20] کاتژمێر</v>
      </c>
      <c r="B46" s="105"/>
      <c r="C46" s="105"/>
      <c r="D46" s="105"/>
      <c r="E46" s="105"/>
      <c r="F46" s="105"/>
      <c r="G46" s="105"/>
      <c r="H46" s="37"/>
      <c r="I46" s="132" t="s">
        <v>20</v>
      </c>
      <c r="J46" s="132"/>
      <c r="K46" s="132"/>
      <c r="L46" s="83">
        <f>IF(C5=Sheet2!A3,3500,IF(C5=Sheet2!A4,4500,IF(C5=Sheet2!A5,6500,IF(C5=Sheet2!A2,2500,IF(C5=Sheet2!A1,2500,6500)))))</f>
        <v>6500</v>
      </c>
      <c r="M46" s="83"/>
      <c r="N46" s="38" t="s">
        <v>30</v>
      </c>
      <c r="O46" s="37"/>
      <c r="P46" s="37"/>
      <c r="Q46" s="37"/>
    </row>
    <row r="47" spans="1:18">
      <c r="A47" s="7"/>
      <c r="B47" s="7"/>
      <c r="C47" s="7"/>
      <c r="D47" s="7"/>
      <c r="E47" s="7"/>
      <c r="F47" s="7"/>
      <c r="G47" s="7"/>
      <c r="H47" s="37"/>
      <c r="I47" s="112" t="s">
        <v>31</v>
      </c>
      <c r="J47" s="112"/>
      <c r="K47" s="112"/>
      <c r="L47" s="131">
        <f>L46*(SUM(H29,Q29,H43,Q43)-(IF(H29=0,0,P5)+IF(Q29=0,0,P5)+IF(H43=0,0,P5)+IF(Q43=0,0,P5)))</f>
        <v>390000</v>
      </c>
      <c r="M47" s="131"/>
      <c r="N47" s="38" t="s">
        <v>30</v>
      </c>
      <c r="O47" s="37"/>
      <c r="P47" s="37"/>
      <c r="Q47" s="37"/>
    </row>
    <row r="48" spans="1:18" ht="51" customHeight="1">
      <c r="A48" s="7"/>
      <c r="B48" s="7"/>
      <c r="C48" s="7"/>
      <c r="D48" s="7"/>
      <c r="E48" s="7"/>
      <c r="F48" s="7"/>
      <c r="G48" s="7"/>
      <c r="H48" s="37"/>
      <c r="I48" s="39"/>
      <c r="J48" s="39"/>
      <c r="K48" s="39"/>
      <c r="L48" s="40"/>
      <c r="M48" s="41"/>
      <c r="N48" s="37"/>
      <c r="O48" s="37"/>
      <c r="P48" s="37"/>
      <c r="Q48" s="37"/>
    </row>
    <row r="49" spans="1:17">
      <c r="A49" s="86" t="s">
        <v>43</v>
      </c>
      <c r="B49" s="86"/>
      <c r="C49" s="86"/>
      <c r="D49" s="86"/>
      <c r="E49" s="43"/>
      <c r="F49" s="43"/>
      <c r="K49" s="44"/>
      <c r="L49" s="44"/>
      <c r="M49" s="85" t="s">
        <v>44</v>
      </c>
      <c r="N49" s="85"/>
      <c r="O49" s="85"/>
      <c r="P49" s="44"/>
      <c r="Q49" s="44"/>
    </row>
    <row r="50" spans="1:17">
      <c r="A50" s="86" t="s">
        <v>45</v>
      </c>
      <c r="B50" s="86"/>
      <c r="C50" s="86"/>
      <c r="D50" s="86"/>
      <c r="E50" s="43"/>
      <c r="F50" s="43"/>
      <c r="K50" s="44"/>
      <c r="L50" s="44"/>
      <c r="M50" s="85" t="s">
        <v>46</v>
      </c>
      <c r="N50" s="85"/>
      <c r="O50" s="85"/>
      <c r="P50" s="44"/>
      <c r="Q50" s="44"/>
    </row>
    <row r="51" spans="1:17" ht="63.75" customHeight="1">
      <c r="A51" s="54"/>
      <c r="B51" s="54"/>
      <c r="C51" s="54"/>
      <c r="D51" s="42"/>
      <c r="E51" s="55"/>
      <c r="F51" s="55"/>
      <c r="G51" s="55"/>
      <c r="H51" s="55"/>
      <c r="I51" s="44"/>
      <c r="J51" s="56"/>
      <c r="K51" s="56"/>
      <c r="L51" s="56"/>
      <c r="M51" s="56"/>
      <c r="N51" s="56"/>
      <c r="O51" s="48"/>
      <c r="P51" s="44"/>
      <c r="Q51" s="44"/>
    </row>
    <row r="52" spans="1:17" ht="14.25" customHeight="1">
      <c r="A52" s="84" t="str">
        <f>C4</f>
        <v>د. سرباز ابراهیم محمد</v>
      </c>
      <c r="B52" s="84"/>
      <c r="C52" s="84"/>
      <c r="D52" s="42"/>
      <c r="E52" s="43"/>
      <c r="F52" s="43"/>
      <c r="G52" s="86" t="s">
        <v>92</v>
      </c>
      <c r="H52" s="86"/>
      <c r="I52" s="86"/>
      <c r="J52" s="86"/>
      <c r="K52" s="49"/>
      <c r="L52" s="49"/>
      <c r="M52" s="85" t="s">
        <v>33</v>
      </c>
      <c r="N52" s="85"/>
      <c r="O52" s="85"/>
      <c r="P52" s="44"/>
      <c r="Q52" s="44"/>
    </row>
    <row r="53" spans="1:17" ht="14.25" customHeight="1">
      <c r="A53" s="84" t="s">
        <v>47</v>
      </c>
      <c r="B53" s="84"/>
      <c r="C53" s="84"/>
      <c r="D53" s="42"/>
      <c r="E53" s="43"/>
      <c r="F53" s="43"/>
      <c r="G53" s="86" t="s">
        <v>48</v>
      </c>
      <c r="H53" s="86"/>
      <c r="I53" s="86"/>
      <c r="J53" s="86"/>
      <c r="K53" s="49"/>
      <c r="L53" s="49"/>
      <c r="M53" s="85" t="s">
        <v>49</v>
      </c>
      <c r="N53" s="85"/>
      <c r="O53" s="85"/>
      <c r="P53" s="44"/>
      <c r="Q53" s="44"/>
    </row>
    <row r="54" spans="1:17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</sheetData>
  <mergeCells count="252">
    <mergeCell ref="I46:K46"/>
    <mergeCell ref="L46:M46"/>
    <mergeCell ref="M26:N26"/>
    <mergeCell ref="F32:G32"/>
    <mergeCell ref="D29:G29"/>
    <mergeCell ref="O32:P32"/>
    <mergeCell ref="M43:P43"/>
    <mergeCell ref="B40:C40"/>
    <mergeCell ref="B42:C42"/>
    <mergeCell ref="M42:N42"/>
    <mergeCell ref="K42:L42"/>
    <mergeCell ref="F42:G42"/>
    <mergeCell ref="D42:E42"/>
    <mergeCell ref="O42:P42"/>
    <mergeCell ref="M38:N38"/>
    <mergeCell ref="B39:C39"/>
    <mergeCell ref="M41:N41"/>
    <mergeCell ref="J43:L43"/>
    <mergeCell ref="F40:G40"/>
    <mergeCell ref="D40:E40"/>
    <mergeCell ref="M40:N40"/>
    <mergeCell ref="K39:L39"/>
    <mergeCell ref="A43:C43"/>
    <mergeCell ref="O40:P40"/>
    <mergeCell ref="AH9:AI9"/>
    <mergeCell ref="S9:T9"/>
    <mergeCell ref="B38:C38"/>
    <mergeCell ref="O38:P38"/>
    <mergeCell ref="F38:G38"/>
    <mergeCell ref="O36:P36"/>
    <mergeCell ref="M28:N28"/>
    <mergeCell ref="F26:G26"/>
    <mergeCell ref="O34:P34"/>
    <mergeCell ref="B36:C36"/>
    <mergeCell ref="M36:N36"/>
    <mergeCell ref="K36:L36"/>
    <mergeCell ref="D36:E36"/>
    <mergeCell ref="D32:E32"/>
    <mergeCell ref="B26:C26"/>
    <mergeCell ref="D33:E33"/>
    <mergeCell ref="B20:C20"/>
    <mergeCell ref="K38:L38"/>
    <mergeCell ref="A29:C29"/>
    <mergeCell ref="AH10:AI10"/>
    <mergeCell ref="K19:L19"/>
    <mergeCell ref="D22:E22"/>
    <mergeCell ref="K22:L22"/>
    <mergeCell ref="M22:N22"/>
    <mergeCell ref="F22:G22"/>
    <mergeCell ref="O22:P22"/>
    <mergeCell ref="F20:G20"/>
    <mergeCell ref="K32:L32"/>
    <mergeCell ref="M32:N32"/>
    <mergeCell ref="A31:H31"/>
    <mergeCell ref="B22:C22"/>
    <mergeCell ref="M21:N21"/>
    <mergeCell ref="D20:E20"/>
    <mergeCell ref="D19:E19"/>
    <mergeCell ref="D28:E28"/>
    <mergeCell ref="M29:P29"/>
    <mergeCell ref="N12:Q12"/>
    <mergeCell ref="K24:L24"/>
    <mergeCell ref="M24:N24"/>
    <mergeCell ref="D27:E27"/>
    <mergeCell ref="F27:G27"/>
    <mergeCell ref="K27:L27"/>
    <mergeCell ref="O21:P21"/>
    <mergeCell ref="M20:N20"/>
    <mergeCell ref="K21:L21"/>
    <mergeCell ref="K20:L20"/>
    <mergeCell ref="O19:P19"/>
    <mergeCell ref="K28:L28"/>
    <mergeCell ref="M19:N19"/>
    <mergeCell ref="D21:E21"/>
    <mergeCell ref="O20:P20"/>
    <mergeCell ref="F25:G25"/>
    <mergeCell ref="D23:E23"/>
    <mergeCell ref="K25:L25"/>
    <mergeCell ref="F24:G24"/>
    <mergeCell ref="AF10:AG10"/>
    <mergeCell ref="Y10:AA10"/>
    <mergeCell ref="AB10:AC10"/>
    <mergeCell ref="A4:B4"/>
    <mergeCell ref="AD5:AE5"/>
    <mergeCell ref="Y5:AA5"/>
    <mergeCell ref="D7:E7"/>
    <mergeCell ref="W9:X9"/>
    <mergeCell ref="Y9:AA9"/>
    <mergeCell ref="AB5:AC5"/>
    <mergeCell ref="AD8:AE8"/>
    <mergeCell ref="L7:M7"/>
    <mergeCell ref="U10:V10"/>
    <mergeCell ref="W10:X10"/>
    <mergeCell ref="S10:T10"/>
    <mergeCell ref="AB9:AC9"/>
    <mergeCell ref="AD9:AE9"/>
    <mergeCell ref="AF9:AG9"/>
    <mergeCell ref="U9:V9"/>
    <mergeCell ref="N6:O6"/>
    <mergeCell ref="U5:V5"/>
    <mergeCell ref="P8:Q8"/>
    <mergeCell ref="F7:G7"/>
    <mergeCell ref="W8:X8"/>
    <mergeCell ref="Y6:AA6"/>
    <mergeCell ref="H7:I7"/>
    <mergeCell ref="AB6:AC6"/>
    <mergeCell ref="Y8:AA8"/>
    <mergeCell ref="W6:X6"/>
    <mergeCell ref="U8:V8"/>
    <mergeCell ref="P7:Q7"/>
    <mergeCell ref="S8:T8"/>
    <mergeCell ref="J7:K7"/>
    <mergeCell ref="AB8:AC8"/>
    <mergeCell ref="U6:V6"/>
    <mergeCell ref="N7:O7"/>
    <mergeCell ref="AD6:AE6"/>
    <mergeCell ref="H6:I6"/>
    <mergeCell ref="P6:Q6"/>
    <mergeCell ref="J6:K6"/>
    <mergeCell ref="AF8:AG8"/>
    <mergeCell ref="AH8:AI8"/>
    <mergeCell ref="S5:T5"/>
    <mergeCell ref="W5:X5"/>
    <mergeCell ref="A1:F1"/>
    <mergeCell ref="L6:M6"/>
    <mergeCell ref="M4:O4"/>
    <mergeCell ref="M1:Q1"/>
    <mergeCell ref="AH6:AI6"/>
    <mergeCell ref="AF5:AG5"/>
    <mergeCell ref="A3:F3"/>
    <mergeCell ref="B7:C7"/>
    <mergeCell ref="B6:C6"/>
    <mergeCell ref="B8:E8"/>
    <mergeCell ref="AH5:AI5"/>
    <mergeCell ref="B18:C18"/>
    <mergeCell ref="D18:E18"/>
    <mergeCell ref="F18:G18"/>
    <mergeCell ref="K18:L18"/>
    <mergeCell ref="M18:N18"/>
    <mergeCell ref="A2:F2"/>
    <mergeCell ref="M5:O5"/>
    <mergeCell ref="O2:P2"/>
    <mergeCell ref="M3:O3"/>
    <mergeCell ref="C5:F5"/>
    <mergeCell ref="A5:B5"/>
    <mergeCell ref="C4:F4"/>
    <mergeCell ref="F12:I12"/>
    <mergeCell ref="O18:P18"/>
    <mergeCell ref="D6:E6"/>
    <mergeCell ref="J17:Q17"/>
    <mergeCell ref="M2:N2"/>
    <mergeCell ref="P9:Q9"/>
    <mergeCell ref="J10:M10"/>
    <mergeCell ref="N10:Q10"/>
    <mergeCell ref="F8:I8"/>
    <mergeCell ref="B12:E12"/>
    <mergeCell ref="L11:O11"/>
    <mergeCell ref="G53:J53"/>
    <mergeCell ref="K41:L41"/>
    <mergeCell ref="M39:N39"/>
    <mergeCell ref="M53:O53"/>
    <mergeCell ref="O39:P39"/>
    <mergeCell ref="L8:O8"/>
    <mergeCell ref="B9:E9"/>
    <mergeCell ref="M27:N27"/>
    <mergeCell ref="O27:P27"/>
    <mergeCell ref="M33:N33"/>
    <mergeCell ref="F19:G19"/>
    <mergeCell ref="I45:O45"/>
    <mergeCell ref="G52:J52"/>
    <mergeCell ref="A45:G45"/>
    <mergeCell ref="A50:D50"/>
    <mergeCell ref="D43:G43"/>
    <mergeCell ref="M52:O52"/>
    <mergeCell ref="A46:G46"/>
    <mergeCell ref="I47:K47"/>
    <mergeCell ref="B19:C19"/>
    <mergeCell ref="B21:C21"/>
    <mergeCell ref="F21:G21"/>
    <mergeCell ref="A49:D49"/>
    <mergeCell ref="F34:G34"/>
    <mergeCell ref="M23:N23"/>
    <mergeCell ref="D41:E41"/>
    <mergeCell ref="F39:G39"/>
    <mergeCell ref="O41:P41"/>
    <mergeCell ref="F28:G28"/>
    <mergeCell ref="M34:N34"/>
    <mergeCell ref="K40:L40"/>
    <mergeCell ref="D35:E35"/>
    <mergeCell ref="B41:C41"/>
    <mergeCell ref="F37:G37"/>
    <mergeCell ref="B27:C27"/>
    <mergeCell ref="B25:C25"/>
    <mergeCell ref="O23:P23"/>
    <mergeCell ref="B23:C23"/>
    <mergeCell ref="D39:E39"/>
    <mergeCell ref="D24:E24"/>
    <mergeCell ref="J29:L29"/>
    <mergeCell ref="O26:P26"/>
    <mergeCell ref="K26:L26"/>
    <mergeCell ref="F41:G41"/>
    <mergeCell ref="K34:L34"/>
    <mergeCell ref="M25:N25"/>
    <mergeCell ref="D34:E34"/>
    <mergeCell ref="A53:C53"/>
    <mergeCell ref="D25:E25"/>
    <mergeCell ref="K23:L23"/>
    <mergeCell ref="O25:P25"/>
    <mergeCell ref="F23:G23"/>
    <mergeCell ref="O24:P24"/>
    <mergeCell ref="B28:C28"/>
    <mergeCell ref="O28:P28"/>
    <mergeCell ref="O37:P37"/>
    <mergeCell ref="F35:G35"/>
    <mergeCell ref="K33:L33"/>
    <mergeCell ref="D37:E37"/>
    <mergeCell ref="M35:N35"/>
    <mergeCell ref="D26:E26"/>
    <mergeCell ref="O33:P33"/>
    <mergeCell ref="B35:C35"/>
    <mergeCell ref="B24:C24"/>
    <mergeCell ref="J31:Q31"/>
    <mergeCell ref="K37:L37"/>
    <mergeCell ref="D38:E38"/>
    <mergeCell ref="L47:M47"/>
    <mergeCell ref="M49:O49"/>
    <mergeCell ref="A52:C52"/>
    <mergeCell ref="M50:O50"/>
    <mergeCell ref="B37:C37"/>
    <mergeCell ref="K35:L35"/>
    <mergeCell ref="F33:G33"/>
    <mergeCell ref="O35:P35"/>
    <mergeCell ref="B33:C33"/>
    <mergeCell ref="AD10:AE10"/>
    <mergeCell ref="S6:T6"/>
    <mergeCell ref="F6:G6"/>
    <mergeCell ref="AF6:AG6"/>
    <mergeCell ref="B11:E11"/>
    <mergeCell ref="F10:I10"/>
    <mergeCell ref="F11:I11"/>
    <mergeCell ref="J12:M12"/>
    <mergeCell ref="A14:C15"/>
    <mergeCell ref="D15:E15"/>
    <mergeCell ref="F15:Q15"/>
    <mergeCell ref="A17:H17"/>
    <mergeCell ref="D14:E14"/>
    <mergeCell ref="F14:Q14"/>
    <mergeCell ref="F9:I9"/>
    <mergeCell ref="B34:C34"/>
    <mergeCell ref="F36:G36"/>
    <mergeCell ref="B32:C32"/>
    <mergeCell ref="M37:N37"/>
  </mergeCells>
  <dataValidations count="6">
    <dataValidation type="list" showInputMessage="1" showErrorMessage="1" sqref="F19 F33:G33 O19:P19" xr:uid="{00000000-0002-0000-0100-000000000000}">
      <formula1>Lecc</formula1>
    </dataValidation>
    <dataValidation type="list" allowBlank="1" showInputMessage="1" showErrorMessage="1" sqref="H33:H42 Q19:Q28 Q33:Q42 O34:O42 O33:P33 F34:F42 H19:H28 O20:O28 F20:F28" xr:uid="{00000000-0002-0000-0100-000001000000}">
      <formula1>Lecc</formula1>
    </dataValidation>
    <dataValidation type="list" allowBlank="1" showInputMessage="1" showErrorMessage="1" sqref="B25:B28 C25 C28" xr:uid="{00000000-0002-0000-0100-000006000000}">
      <formula1>list1</formula1>
    </dataValidation>
    <dataValidation type="list" allowBlank="1" showInputMessage="1" showErrorMessage="1" sqref="K25:L28" xr:uid="{00000000-0002-0000-0100-000008000000}">
      <formula1>list2</formula1>
    </dataValidation>
    <dataValidation type="list" allowBlank="1" showInputMessage="1" showErrorMessage="1" sqref="K41:L42 K39:L39" xr:uid="{00000000-0002-0000-0100-00000C000000}">
      <formula1>list4</formula1>
    </dataValidation>
    <dataValidation type="list" allowBlank="1" showInputMessage="1" showErrorMessage="1" sqref="B39:C42" xr:uid="{00000000-0002-0000-0100-00000F000000}">
      <formula1>list3</formula1>
    </dataValidation>
  </dataValidations>
  <printOptions horizontalCentered="1" verticalCentered="1"/>
  <pageMargins left="0" right="0" top="0" bottom="0" header="0" footer="0"/>
  <pageSetup paperSize="9" scale="7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13000000}">
          <x14:formula1>
            <xm:f>Sheet2!$A$1:$A$6</xm:f>
          </x14:formula1>
          <xm:sqref>C5:F5</xm:sqref>
        </x14:dataValidation>
        <x14:dataValidation type="list" showInputMessage="1" showErrorMessage="1" xr:uid="{00000000-0002-0000-0100-000014000000}">
          <x14:formula1>
            <xm:f>Sheet2!$B$1:$B$10</xm:f>
          </x14:formula1>
          <xm:sqref>D19:E19 D33:E33 M19:N19</xm:sqref>
        </x14:dataValidation>
        <x14:dataValidation type="list" allowBlank="1" showInputMessage="1" showErrorMessage="1" xr:uid="{00000000-0002-0000-0100-000016000000}">
          <x14:formula1>
            <xm:f>Sheet2!$B$1:$B$10</xm:f>
          </x14:formula1>
          <xm:sqref>N25 N28 M34:M38 M40:M41 E39 E28 D34:D42 M33:N33 M20:M28 E25 M42:N42 E42 M39:N39 D20:D28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DFA1-A611-42A2-A5F8-63F5D0253201}">
  <dimension ref="A1"/>
  <sheetViews>
    <sheetView workbookViewId="0">
      <selection sqref="A1:R57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rightToLeft="1" zoomScale="78" zoomScaleNormal="78" workbookViewId="0">
      <selection sqref="A1:R57"/>
    </sheetView>
  </sheetViews>
  <sheetFormatPr defaultColWidth="10" defaultRowHeight="15"/>
  <cols>
    <col min="2" max="2" width="14.140625" customWidth="1"/>
    <col min="18" max="18" width="10" customWidth="1"/>
  </cols>
  <sheetData>
    <row r="1" spans="1:18" ht="18.75">
      <c r="A1" s="95" t="s">
        <v>0</v>
      </c>
      <c r="B1" s="95"/>
      <c r="C1" s="95"/>
      <c r="D1" s="95"/>
      <c r="E1" s="95"/>
      <c r="F1" s="95"/>
      <c r="G1" s="4"/>
      <c r="H1" s="4"/>
      <c r="I1" s="4"/>
      <c r="J1" s="4"/>
      <c r="K1" s="3"/>
      <c r="L1" s="4"/>
      <c r="M1" s="82" t="s">
        <v>2</v>
      </c>
      <c r="N1" s="82"/>
      <c r="O1" s="82"/>
      <c r="P1" s="82"/>
      <c r="Q1" s="82"/>
      <c r="R1" s="44"/>
    </row>
    <row r="2" spans="1:18" ht="15.75">
      <c r="A2" s="95" t="s">
        <v>1</v>
      </c>
      <c r="B2" s="95"/>
      <c r="C2" s="95"/>
      <c r="D2" s="95"/>
      <c r="E2" s="95"/>
      <c r="F2" s="95"/>
      <c r="G2" s="4"/>
      <c r="H2" s="4"/>
      <c r="I2" s="4"/>
      <c r="J2" s="4"/>
      <c r="K2" s="3"/>
      <c r="L2" s="4"/>
      <c r="M2" s="157" t="s">
        <v>90</v>
      </c>
      <c r="N2" s="157"/>
      <c r="O2" s="144" t="s">
        <v>21</v>
      </c>
      <c r="P2" s="144"/>
      <c r="Q2" s="4">
        <v>1</v>
      </c>
      <c r="R2" s="44"/>
    </row>
    <row r="3" spans="1:18" ht="17.25" customHeight="1">
      <c r="A3" s="95" t="s">
        <v>62</v>
      </c>
      <c r="B3" s="95"/>
      <c r="C3" s="95"/>
      <c r="D3" s="95"/>
      <c r="E3" s="95"/>
      <c r="F3" s="95"/>
      <c r="G3" s="4"/>
      <c r="H3" s="4"/>
      <c r="I3" s="4"/>
      <c r="J3" s="4"/>
      <c r="K3" s="3"/>
      <c r="L3" s="4"/>
      <c r="M3" s="95" t="s">
        <v>3</v>
      </c>
      <c r="N3" s="95"/>
      <c r="O3" s="95"/>
      <c r="P3" s="71">
        <v>8</v>
      </c>
      <c r="Q3" s="7"/>
      <c r="R3" s="44"/>
    </row>
    <row r="4" spans="1:18" ht="17.25" customHeight="1">
      <c r="A4" s="149" t="s">
        <v>38</v>
      </c>
      <c r="B4" s="149"/>
      <c r="C4" s="170" t="s">
        <v>84</v>
      </c>
      <c r="D4" s="170"/>
      <c r="E4" s="170"/>
      <c r="F4" s="170"/>
      <c r="G4" s="4"/>
      <c r="H4" s="4"/>
      <c r="I4" s="4"/>
      <c r="J4" s="4"/>
      <c r="K4" s="3"/>
      <c r="L4" s="4"/>
      <c r="M4" s="95" t="s">
        <v>4</v>
      </c>
      <c r="N4" s="95"/>
      <c r="O4" s="95"/>
      <c r="P4" s="8">
        <v>3</v>
      </c>
      <c r="Q4" s="7" t="s">
        <v>83</v>
      </c>
      <c r="R4" s="44"/>
    </row>
    <row r="5" spans="1:18" ht="17.25" customHeight="1" thickBot="1">
      <c r="A5" s="158" t="s">
        <v>39</v>
      </c>
      <c r="B5" s="158"/>
      <c r="C5" s="160" t="s">
        <v>36</v>
      </c>
      <c r="D5" s="160"/>
      <c r="E5" s="160"/>
      <c r="F5" s="160"/>
      <c r="G5" s="4"/>
      <c r="H5" s="4"/>
      <c r="I5" s="4"/>
      <c r="J5" s="4"/>
      <c r="K5" s="3"/>
      <c r="L5" s="4"/>
      <c r="M5" s="176" t="s">
        <v>5</v>
      </c>
      <c r="N5" s="176"/>
      <c r="O5" s="176"/>
      <c r="P5" s="9">
        <f>IF(P3-P4&gt;=0,P3-P4,0)</f>
        <v>5</v>
      </c>
      <c r="Q5" s="7"/>
      <c r="R5" s="44"/>
    </row>
    <row r="6" spans="1:18" ht="17.25" customHeight="1" thickTop="1" thickBot="1">
      <c r="A6" s="10"/>
      <c r="B6" s="177" t="s">
        <v>22</v>
      </c>
      <c r="C6" s="141"/>
      <c r="D6" s="177" t="s">
        <v>23</v>
      </c>
      <c r="E6" s="141"/>
      <c r="F6" s="177" t="s">
        <v>24</v>
      </c>
      <c r="G6" s="141"/>
      <c r="H6" s="177" t="s">
        <v>25</v>
      </c>
      <c r="I6" s="141"/>
      <c r="J6" s="177" t="s">
        <v>26</v>
      </c>
      <c r="K6" s="141"/>
      <c r="L6" s="177" t="s">
        <v>27</v>
      </c>
      <c r="M6" s="141"/>
      <c r="N6" s="177" t="s">
        <v>28</v>
      </c>
      <c r="O6" s="141"/>
      <c r="P6" s="177" t="s">
        <v>29</v>
      </c>
      <c r="Q6" s="141"/>
      <c r="R6" s="70" t="s">
        <v>60</v>
      </c>
    </row>
    <row r="7" spans="1:18" ht="16.5" thickTop="1">
      <c r="A7" s="12" t="s">
        <v>55</v>
      </c>
      <c r="B7" s="178"/>
      <c r="C7" s="99"/>
      <c r="D7" s="98"/>
      <c r="E7" s="99"/>
      <c r="F7" s="98"/>
      <c r="G7" s="99"/>
      <c r="H7" s="98"/>
      <c r="I7" s="99"/>
      <c r="J7" s="98"/>
      <c r="K7" s="99"/>
      <c r="L7" s="98"/>
      <c r="M7" s="99"/>
      <c r="N7" s="98"/>
      <c r="O7" s="99"/>
      <c r="P7" s="98"/>
      <c r="Q7" s="99"/>
      <c r="R7" s="13"/>
    </row>
    <row r="8" spans="1:18" ht="15.75">
      <c r="A8" s="12" t="s">
        <v>6</v>
      </c>
      <c r="B8" s="166" t="s">
        <v>85</v>
      </c>
      <c r="C8" s="167"/>
      <c r="D8" s="167"/>
      <c r="E8" s="179"/>
      <c r="F8" s="166" t="s">
        <v>85</v>
      </c>
      <c r="G8" s="167"/>
      <c r="H8" s="167"/>
      <c r="I8" s="168"/>
      <c r="J8" s="68"/>
      <c r="K8" s="69"/>
      <c r="L8" s="166" t="s">
        <v>85</v>
      </c>
      <c r="M8" s="167"/>
      <c r="N8" s="167"/>
      <c r="O8" s="168"/>
      <c r="P8" s="150"/>
      <c r="Q8" s="152"/>
      <c r="R8" s="16"/>
    </row>
    <row r="9" spans="1:18" ht="15.75">
      <c r="A9" s="17" t="s">
        <v>7</v>
      </c>
      <c r="B9" s="181"/>
      <c r="C9" s="182"/>
      <c r="D9" s="182"/>
      <c r="E9" s="183"/>
      <c r="F9" s="163" t="s">
        <v>86</v>
      </c>
      <c r="G9" s="164"/>
      <c r="H9" s="164"/>
      <c r="I9" s="184"/>
      <c r="J9" s="75"/>
      <c r="K9" s="76"/>
      <c r="L9" s="180" t="s">
        <v>87</v>
      </c>
      <c r="M9" s="167"/>
      <c r="N9" s="167"/>
      <c r="O9" s="168"/>
      <c r="P9" s="171"/>
      <c r="Q9" s="165"/>
      <c r="R9" s="16"/>
    </row>
    <row r="10" spans="1:18" ht="15.75">
      <c r="A10" s="17" t="s">
        <v>8</v>
      </c>
      <c r="B10" s="166" t="s">
        <v>88</v>
      </c>
      <c r="C10" s="167"/>
      <c r="D10" s="167"/>
      <c r="E10" s="179"/>
      <c r="F10" s="166"/>
      <c r="G10" s="167"/>
      <c r="H10" s="167"/>
      <c r="I10" s="168"/>
      <c r="J10" s="180"/>
      <c r="K10" s="167"/>
      <c r="L10" s="167"/>
      <c r="M10" s="168"/>
      <c r="N10" s="171"/>
      <c r="O10" s="164"/>
      <c r="P10" s="164"/>
      <c r="Q10" s="165"/>
      <c r="R10" s="18"/>
    </row>
    <row r="11" spans="1:18" ht="15.75">
      <c r="A11" s="17" t="s">
        <v>9</v>
      </c>
      <c r="B11" s="166" t="s">
        <v>89</v>
      </c>
      <c r="C11" s="167"/>
      <c r="D11" s="167"/>
      <c r="E11" s="179"/>
      <c r="F11" s="166" t="s">
        <v>89</v>
      </c>
      <c r="G11" s="167"/>
      <c r="H11" s="167"/>
      <c r="I11" s="179"/>
      <c r="J11" s="75"/>
      <c r="K11" s="77"/>
      <c r="L11" s="166" t="s">
        <v>89</v>
      </c>
      <c r="M11" s="167"/>
      <c r="N11" s="167"/>
      <c r="O11" s="168"/>
      <c r="P11" s="77"/>
      <c r="Q11" s="78"/>
      <c r="R11" s="18"/>
    </row>
    <row r="12" spans="1:18" ht="16.5" thickBot="1">
      <c r="A12" s="19" t="s">
        <v>10</v>
      </c>
      <c r="B12" s="166"/>
      <c r="C12" s="167"/>
      <c r="D12" s="167"/>
      <c r="E12" s="179"/>
      <c r="F12" s="166"/>
      <c r="G12" s="167"/>
      <c r="H12" s="167"/>
      <c r="I12" s="179"/>
      <c r="J12" s="166"/>
      <c r="K12" s="167"/>
      <c r="L12" s="167"/>
      <c r="M12" s="168"/>
      <c r="N12" s="171"/>
      <c r="O12" s="164"/>
      <c r="P12" s="164"/>
      <c r="Q12" s="165"/>
      <c r="R12" s="20"/>
    </row>
    <row r="13" spans="1:18" ht="17.25" customHeight="1" thickTop="1" thickBot="1">
      <c r="A13" s="21"/>
      <c r="B13" s="2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4"/>
    </row>
    <row r="14" spans="1:18" ht="17.25" customHeight="1" thickTop="1">
      <c r="A14" s="119" t="s">
        <v>50</v>
      </c>
      <c r="B14" s="120"/>
      <c r="C14" s="121"/>
      <c r="D14" s="133" t="s">
        <v>51</v>
      </c>
      <c r="E14" s="185"/>
      <c r="F14" s="133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34"/>
      <c r="R14" s="44"/>
    </row>
    <row r="15" spans="1:18" ht="17.25" customHeight="1" thickBot="1">
      <c r="A15" s="122"/>
      <c r="B15" s="123"/>
      <c r="C15" s="124"/>
      <c r="D15" s="125" t="s">
        <v>52</v>
      </c>
      <c r="E15" s="159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44"/>
    </row>
    <row r="16" spans="1:18" ht="17.25" customHeight="1" thickTop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4"/>
    </row>
    <row r="17" spans="1:18" ht="17.25" thickTop="1" thickBot="1">
      <c r="A17" s="113" t="s">
        <v>11</v>
      </c>
      <c r="B17" s="114"/>
      <c r="C17" s="114"/>
      <c r="D17" s="114"/>
      <c r="E17" s="114"/>
      <c r="F17" s="114"/>
      <c r="G17" s="114"/>
      <c r="H17" s="115"/>
      <c r="I17" s="23"/>
      <c r="J17" s="113" t="s">
        <v>12</v>
      </c>
      <c r="K17" s="114"/>
      <c r="L17" s="114"/>
      <c r="M17" s="114"/>
      <c r="N17" s="114"/>
      <c r="O17" s="114"/>
      <c r="P17" s="114"/>
      <c r="Q17" s="115"/>
      <c r="R17" s="44"/>
    </row>
    <row r="18" spans="1:18" ht="39" thickTop="1">
      <c r="A18" s="25" t="s">
        <v>13</v>
      </c>
      <c r="B18" s="147" t="s">
        <v>14</v>
      </c>
      <c r="C18" s="148"/>
      <c r="D18" s="116" t="s">
        <v>41</v>
      </c>
      <c r="E18" s="117"/>
      <c r="F18" s="130" t="s">
        <v>42</v>
      </c>
      <c r="G18" s="117"/>
      <c r="H18" s="26" t="s">
        <v>53</v>
      </c>
      <c r="I18" s="23"/>
      <c r="J18" s="25" t="s">
        <v>13</v>
      </c>
      <c r="K18" s="147" t="s">
        <v>14</v>
      </c>
      <c r="L18" s="148"/>
      <c r="M18" s="116" t="s">
        <v>41</v>
      </c>
      <c r="N18" s="117"/>
      <c r="O18" s="130" t="s">
        <v>42</v>
      </c>
      <c r="P18" s="117"/>
      <c r="Q18" s="26" t="s">
        <v>53</v>
      </c>
      <c r="R18" s="24"/>
    </row>
    <row r="19" spans="1:18" ht="15.75">
      <c r="A19" s="28" t="s">
        <v>54</v>
      </c>
      <c r="B19" s="103">
        <v>44562</v>
      </c>
      <c r="C19" s="104"/>
      <c r="D19" s="87"/>
      <c r="E19" s="88"/>
      <c r="F19" s="89"/>
      <c r="G19" s="88"/>
      <c r="H19" s="29" t="str">
        <f>IF(D19=Sheet2!B10,"",IF((D19+F19)&lt;&gt;0,(D19+F19),""))</f>
        <v/>
      </c>
      <c r="I19" s="23"/>
      <c r="J19" s="28" t="s">
        <v>54</v>
      </c>
      <c r="K19" s="103">
        <f>B24+2</f>
        <v>44569</v>
      </c>
      <c r="L19" s="104"/>
      <c r="M19" s="87"/>
      <c r="N19" s="88"/>
      <c r="O19" s="89"/>
      <c r="P19" s="88"/>
      <c r="Q19" s="29" t="str">
        <f>IF(M19=Sheet2!B10,"",IF((M19+O19)&lt;&gt;0,(M19+O19),""))</f>
        <v/>
      </c>
      <c r="R19" s="44"/>
    </row>
    <row r="20" spans="1:18" ht="15.75">
      <c r="A20" s="28" t="s">
        <v>6</v>
      </c>
      <c r="B20" s="103">
        <f t="shared" ref="B20:B24" si="0">B19+1</f>
        <v>44563</v>
      </c>
      <c r="C20" s="104"/>
      <c r="D20" s="94"/>
      <c r="E20" s="93"/>
      <c r="F20" s="92"/>
      <c r="G20" s="93"/>
      <c r="H20" s="29" t="str">
        <f>IF(D20=Sheet2!B10,"",IF((D20+F20)&lt;&gt;0,(D20+F20),""))</f>
        <v/>
      </c>
      <c r="I20" s="23"/>
      <c r="J20" s="28" t="s">
        <v>6</v>
      </c>
      <c r="K20" s="103">
        <f>K19+1</f>
        <v>44570</v>
      </c>
      <c r="L20" s="104"/>
      <c r="M20" s="94"/>
      <c r="N20" s="93"/>
      <c r="O20" s="92"/>
      <c r="P20" s="93"/>
      <c r="Q20" s="29" t="str">
        <f>IF(M20=Sheet2!B10,"",IF((M20+O20)&lt;&gt;0,(M20+O20),""))</f>
        <v/>
      </c>
      <c r="R20" s="44"/>
    </row>
    <row r="21" spans="1:18" ht="15.75">
      <c r="A21" s="28" t="s">
        <v>7</v>
      </c>
      <c r="B21" s="103">
        <f t="shared" si="0"/>
        <v>44564</v>
      </c>
      <c r="C21" s="104"/>
      <c r="D21" s="94"/>
      <c r="E21" s="93"/>
      <c r="F21" s="92">
        <v>2</v>
      </c>
      <c r="G21" s="93"/>
      <c r="H21" s="29">
        <f>IF(D21=Sheet2!B10,"",IF((D21+F21)&lt;&gt;0,(D21+F21),""))</f>
        <v>2</v>
      </c>
      <c r="I21" s="23"/>
      <c r="J21" s="28" t="s">
        <v>7</v>
      </c>
      <c r="K21" s="103">
        <f>K20+1</f>
        <v>44571</v>
      </c>
      <c r="L21" s="104"/>
      <c r="M21" s="94"/>
      <c r="N21" s="93"/>
      <c r="O21" s="92">
        <v>2</v>
      </c>
      <c r="P21" s="93"/>
      <c r="Q21" s="29">
        <f>IF(M21=Sheet2!B10,"",IF((M21+O21)&lt;&gt;0,(M21+O21),""))</f>
        <v>2</v>
      </c>
      <c r="R21" s="44"/>
    </row>
    <row r="22" spans="1:18" ht="15.75">
      <c r="A22" s="28" t="s">
        <v>8</v>
      </c>
      <c r="B22" s="103">
        <f t="shared" si="0"/>
        <v>44565</v>
      </c>
      <c r="C22" s="104"/>
      <c r="D22" s="94"/>
      <c r="E22" s="93"/>
      <c r="F22" s="92"/>
      <c r="G22" s="93"/>
      <c r="H22" s="29" t="str">
        <f>IF(D22=Sheet2!B10,"",IF((D22+F22)&lt;&gt;0,(D22+F22),""))</f>
        <v/>
      </c>
      <c r="I22" s="23"/>
      <c r="J22" s="28" t="s">
        <v>8</v>
      </c>
      <c r="K22" s="103">
        <f t="shared" ref="K22:K24" si="1">K21+1</f>
        <v>44572</v>
      </c>
      <c r="L22" s="104"/>
      <c r="M22" s="94"/>
      <c r="N22" s="93"/>
      <c r="O22" s="92"/>
      <c r="P22" s="93"/>
      <c r="Q22" s="29" t="str">
        <f>IF(M22=Sheet2!B10,"",IF((M22+O22)&lt;&gt;0,(M22+O22),""))</f>
        <v/>
      </c>
      <c r="R22" s="44"/>
    </row>
    <row r="23" spans="1:18" ht="15.75">
      <c r="A23" s="28" t="s">
        <v>9</v>
      </c>
      <c r="B23" s="103">
        <f t="shared" si="0"/>
        <v>44566</v>
      </c>
      <c r="C23" s="104"/>
      <c r="D23" s="94"/>
      <c r="E23" s="93"/>
      <c r="F23" s="92">
        <v>6</v>
      </c>
      <c r="G23" s="93"/>
      <c r="H23" s="29">
        <f>IF(D23=Sheet2!B10,"",IF((D23+F23)&lt;&gt;0,(D23+F23),""))</f>
        <v>6</v>
      </c>
      <c r="I23" s="23"/>
      <c r="J23" s="28" t="s">
        <v>9</v>
      </c>
      <c r="K23" s="103">
        <f t="shared" si="1"/>
        <v>44573</v>
      </c>
      <c r="L23" s="104"/>
      <c r="M23" s="94"/>
      <c r="N23" s="93"/>
      <c r="O23" s="92">
        <v>6</v>
      </c>
      <c r="P23" s="93"/>
      <c r="Q23" s="29">
        <f>IF(M23=Sheet2!B10,"",IF((M23+O23)&lt;&gt;0,(M23+O23),""))</f>
        <v>6</v>
      </c>
      <c r="R23" s="44"/>
    </row>
    <row r="24" spans="1:18" ht="15.75">
      <c r="A24" s="28" t="s">
        <v>10</v>
      </c>
      <c r="B24" s="103">
        <f t="shared" si="0"/>
        <v>44567</v>
      </c>
      <c r="C24" s="104"/>
      <c r="D24" s="94"/>
      <c r="E24" s="93"/>
      <c r="F24" s="92"/>
      <c r="G24" s="93"/>
      <c r="H24" s="29" t="str">
        <f>IF(D24=Sheet2!B10,"",IF((D24+F24)&lt;&gt;0,(D24+F24),""))</f>
        <v/>
      </c>
      <c r="I24" s="23"/>
      <c r="J24" s="28" t="s">
        <v>10</v>
      </c>
      <c r="K24" s="103">
        <f t="shared" si="1"/>
        <v>44574</v>
      </c>
      <c r="L24" s="104"/>
      <c r="M24" s="87"/>
      <c r="N24" s="88"/>
      <c r="O24" s="89"/>
      <c r="P24" s="88"/>
      <c r="Q24" s="29" t="str">
        <f>IF(M24=Sheet2!B10,"",IF((M24+O24)&lt;&gt;0,(M24+O24),""))</f>
        <v/>
      </c>
      <c r="R24" s="44"/>
    </row>
    <row r="25" spans="1:18" ht="24">
      <c r="A25" s="31" t="s">
        <v>18</v>
      </c>
      <c r="B25" s="103"/>
      <c r="C25" s="104"/>
      <c r="D25" s="94">
        <v>3</v>
      </c>
      <c r="E25" s="93"/>
      <c r="F25" s="92"/>
      <c r="G25" s="93"/>
      <c r="H25" s="29">
        <f>IF(D25=Sheet2!B10,"",IF((D25+F25)&lt;&gt;0,(D25+F25),""))</f>
        <v>3</v>
      </c>
      <c r="I25" s="23"/>
      <c r="J25" s="31" t="s">
        <v>18</v>
      </c>
      <c r="K25" s="103"/>
      <c r="L25" s="104"/>
      <c r="M25" s="87">
        <v>3</v>
      </c>
      <c r="N25" s="88"/>
      <c r="O25" s="89"/>
      <c r="P25" s="88"/>
      <c r="Q25" s="29">
        <f>IF(M25=Sheet2!B10,"",IF((M25+O25)&lt;&gt;0,(M25+O25),""))</f>
        <v>3</v>
      </c>
      <c r="R25" s="44"/>
    </row>
    <row r="26" spans="1:18" ht="15.75">
      <c r="A26" s="32" t="s">
        <v>58</v>
      </c>
      <c r="B26" s="103"/>
      <c r="C26" s="104"/>
      <c r="D26" s="94"/>
      <c r="E26" s="93"/>
      <c r="F26" s="92"/>
      <c r="G26" s="93"/>
      <c r="H26" s="29" t="str">
        <f>IF(D26=Sheet2!B10,"",IF((D26+F26)&lt;&gt;0,((D26*2)+F26),""))</f>
        <v/>
      </c>
      <c r="I26" s="23"/>
      <c r="J26" s="32" t="s">
        <v>58</v>
      </c>
      <c r="K26" s="103"/>
      <c r="L26" s="104"/>
      <c r="M26" s="94"/>
      <c r="N26" s="93"/>
      <c r="O26" s="89"/>
      <c r="P26" s="88"/>
      <c r="Q26" s="29" t="str">
        <f>IF(M26=Sheet2!K10,"",IF((M26+O26)&lt;&gt;0,((M26*2)+O26),""))</f>
        <v/>
      </c>
      <c r="R26" s="44"/>
    </row>
    <row r="27" spans="1:18" ht="15.75">
      <c r="A27" s="32" t="s">
        <v>59</v>
      </c>
      <c r="B27" s="103"/>
      <c r="C27" s="104"/>
      <c r="D27" s="94"/>
      <c r="E27" s="93"/>
      <c r="F27" s="92"/>
      <c r="G27" s="93"/>
      <c r="H27" s="29" t="str">
        <f>IF(D27=Sheet2!B10,"",IF((D27+F27)&lt;&gt;0,((D27*3)+F27),""))</f>
        <v/>
      </c>
      <c r="I27" s="23"/>
      <c r="J27" s="32" t="s">
        <v>59</v>
      </c>
      <c r="K27" s="103"/>
      <c r="L27" s="104"/>
      <c r="M27" s="87"/>
      <c r="N27" s="88"/>
      <c r="O27" s="89"/>
      <c r="P27" s="88"/>
      <c r="Q27" s="29" t="str">
        <f>IF(M27=Sheet2!K10,"",IF((M27+O27)&lt;&gt;0,((M27*3)+O27),""))</f>
        <v/>
      </c>
      <c r="R27" s="44"/>
    </row>
    <row r="28" spans="1:18" ht="24">
      <c r="A28" s="31" t="s">
        <v>19</v>
      </c>
      <c r="B28" s="103"/>
      <c r="C28" s="104"/>
      <c r="D28" s="94"/>
      <c r="E28" s="93"/>
      <c r="F28" s="92"/>
      <c r="G28" s="93"/>
      <c r="H28" s="29" t="str">
        <f>IF(D28=Sheet2!B10,"",IF((D28+F28)&lt;&gt;0,(D28+F28),""))</f>
        <v/>
      </c>
      <c r="I28" s="23"/>
      <c r="J28" s="31" t="s">
        <v>19</v>
      </c>
      <c r="K28" s="103"/>
      <c r="L28" s="104"/>
      <c r="M28" s="87"/>
      <c r="N28" s="88"/>
      <c r="O28" s="89"/>
      <c r="P28" s="88"/>
      <c r="Q28" s="29" t="str">
        <f>IF(M28=Sheet2!B10,"",IF((M28+O28)&lt;&gt;0,(M28+O28),""))</f>
        <v/>
      </c>
      <c r="R28" s="44"/>
    </row>
    <row r="29" spans="1:18" ht="16.5" thickBot="1">
      <c r="A29" s="106" t="s">
        <v>15</v>
      </c>
      <c r="B29" s="107"/>
      <c r="C29" s="108"/>
      <c r="D29" s="109" t="str">
        <f>"="&amp;"1x"&amp;IF(SUM(D19:D24,F19:F28,D25,D28)&lt;&gt;0,SUM(D19:D24,F19:F28,D25,D28),0)&amp;"+"&amp;"2x"&amp;IF(AND(D26&lt;&gt;0,D26&lt;&gt;Sheet2!B10),D26,0)&amp;"+"&amp;"3x"&amp;IF(AND(D27&lt;&gt;0,D27&lt;&gt;Sheet2!B10),D27,0)</f>
        <v>=1x11+2x0+3x0</v>
      </c>
      <c r="E29" s="110"/>
      <c r="F29" s="110"/>
      <c r="G29" s="111"/>
      <c r="H29" s="33">
        <f>IF(1*IF(SUM(D19:D24)&lt;&gt;0,SUM(D19:D24),0)+IF(SUM(F19:F28)&lt;&gt;0,SUM(F19:F28),0)+IF(SUM(D25,D28)&lt;&gt;0,SUM(D25,D28),0)+IF(AND(D26&lt;&gt;"",D26&lt;&gt;Sheet2!B10),D26,0)*2+IF(AND(D27&lt;&gt;"",D27&lt;&gt;Sheet2!B10),D27,0)*3&lt;=P5,0,1*IF(SUM(D19:D24)&lt;&gt;0,SUM(D19:D24),0)+IF(SUM(F19:F28)&lt;&gt;0,SUM(F19:F28),0)+IF(SUM(D25,D28)&lt;&gt;0,SUM(D25,D28),0)+IF(AND(D26&lt;&gt;"",D26&lt;&gt;Sheet2!B10),D26,0)*2+IF(AND(D27&lt;&gt;"",D27&lt;&gt;Sheet2!B10),D27,0)*3)</f>
        <v>11</v>
      </c>
      <c r="I29" s="23"/>
      <c r="J29" s="106" t="s">
        <v>15</v>
      </c>
      <c r="K29" s="107"/>
      <c r="L29" s="108"/>
      <c r="M29" s="109" t="str">
        <f>"="&amp;"1x"&amp;IF(SUM(M19:M24,O19:O28,M25,M28)&lt;&gt;0,SUM(M19:M24,O19:O28,M25,M28),0)&amp;"+"&amp;"2x"&amp;IF(AND(M26&lt;&gt;0,M26&lt;&gt;Sheet2!B10),M26,0)&amp;"+"&amp;"3x"&amp;IF(AND(M27&lt;&gt;0,M27&lt;&gt;Sheet2!B10),M27,0)</f>
        <v>=1x11+2x0+3x0</v>
      </c>
      <c r="N29" s="110"/>
      <c r="O29" s="110"/>
      <c r="P29" s="111"/>
      <c r="Q29" s="33">
        <f>IF(1*IF(SUM(M19:M24)&lt;&gt;0,SUM(M19:M24),0)+IF(SUM(O19:O28)&lt;&gt;0,SUM(O19:O28),0)+IF(SUM(M25,M28)&lt;&gt;0,SUM(M25,M28),0)+IF(AND(M26&lt;&gt;"",M26&lt;&gt;Sheet2!B10),M26,0)*2+IF(AND(M27&lt;&gt;"",M27&lt;&gt;Sheet2!B10),M27,0)*3&lt;=P5,0,1*IF(SUM(M19:M24)&lt;&gt;0,SUM(M19:M24),0)+IF(SUM(O19:O28)&lt;&gt;0,SUM(O19:O28),0)+IF(SUM(M25,M28)&lt;&gt;0,SUM(M25,M28),0)+IF(AND(M26&lt;&gt;"",M26&lt;&gt;Sheet2!B10),M26,0)*2+IF(AND(M27&lt;&gt;"",M27&lt;&gt;Sheet2!B10),M27,0)*3)</f>
        <v>11</v>
      </c>
      <c r="R29" s="44"/>
    </row>
    <row r="30" spans="1:18" ht="17.25" thickTop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4"/>
    </row>
    <row r="31" spans="1:18" ht="17.25" thickTop="1" thickBot="1">
      <c r="A31" s="113" t="s">
        <v>16</v>
      </c>
      <c r="B31" s="114"/>
      <c r="C31" s="114"/>
      <c r="D31" s="114"/>
      <c r="E31" s="114"/>
      <c r="F31" s="114"/>
      <c r="G31" s="114"/>
      <c r="H31" s="115"/>
      <c r="I31" s="23"/>
      <c r="J31" s="113" t="s">
        <v>17</v>
      </c>
      <c r="K31" s="114"/>
      <c r="L31" s="114"/>
      <c r="M31" s="114"/>
      <c r="N31" s="114"/>
      <c r="O31" s="114"/>
      <c r="P31" s="114"/>
      <c r="Q31" s="115"/>
      <c r="R31" s="44"/>
    </row>
    <row r="32" spans="1:18" ht="39" thickTop="1">
      <c r="A32" s="34" t="s">
        <v>13</v>
      </c>
      <c r="B32" s="133" t="s">
        <v>14</v>
      </c>
      <c r="C32" s="134"/>
      <c r="D32" s="116" t="s">
        <v>41</v>
      </c>
      <c r="E32" s="117"/>
      <c r="F32" s="130" t="s">
        <v>42</v>
      </c>
      <c r="G32" s="117"/>
      <c r="H32" s="26" t="s">
        <v>53</v>
      </c>
      <c r="I32" s="35"/>
      <c r="J32" s="34" t="s">
        <v>13</v>
      </c>
      <c r="K32" s="133" t="s">
        <v>14</v>
      </c>
      <c r="L32" s="134"/>
      <c r="M32" s="116" t="s">
        <v>41</v>
      </c>
      <c r="N32" s="117"/>
      <c r="O32" s="130" t="s">
        <v>42</v>
      </c>
      <c r="P32" s="117"/>
      <c r="Q32" s="26" t="s">
        <v>53</v>
      </c>
      <c r="R32" s="24"/>
    </row>
    <row r="33" spans="1:18" ht="15.75">
      <c r="A33" s="28" t="s">
        <v>54</v>
      </c>
      <c r="B33" s="90">
        <f>K24+2</f>
        <v>44576</v>
      </c>
      <c r="C33" s="91"/>
      <c r="D33" s="87"/>
      <c r="E33" s="88"/>
      <c r="F33" s="89"/>
      <c r="G33" s="88"/>
      <c r="H33" s="29" t="str">
        <f>IF(D33=Sheet2!B10,"",IF((D33+F33)&lt;&gt;0,(D33+F33),""))</f>
        <v/>
      </c>
      <c r="I33" s="36"/>
      <c r="J33" s="28" t="s">
        <v>54</v>
      </c>
      <c r="K33" s="90">
        <f>B38+2</f>
        <v>44583</v>
      </c>
      <c r="L33" s="91"/>
      <c r="M33" s="87"/>
      <c r="N33" s="88"/>
      <c r="O33" s="89"/>
      <c r="P33" s="88"/>
      <c r="Q33" s="29" t="str">
        <f>IF(M33=Sheet2!B10,"",IF((M33+O33)&lt;&gt;0,(M33+O33),""))</f>
        <v/>
      </c>
      <c r="R33" s="44"/>
    </row>
    <row r="34" spans="1:18" ht="15.75">
      <c r="A34" s="28" t="s">
        <v>6</v>
      </c>
      <c r="B34" s="90">
        <f>B33+1</f>
        <v>44577</v>
      </c>
      <c r="C34" s="91"/>
      <c r="D34" s="94"/>
      <c r="E34" s="93"/>
      <c r="F34" s="92"/>
      <c r="G34" s="93"/>
      <c r="H34" s="29" t="str">
        <f>IF(D34=Sheet2!B10,"",IF((D34+F34)&lt;&gt;0,(D34+F34),""))</f>
        <v/>
      </c>
      <c r="I34" s="23"/>
      <c r="J34" s="28" t="s">
        <v>6</v>
      </c>
      <c r="K34" s="90">
        <f>K33+1</f>
        <v>44584</v>
      </c>
      <c r="L34" s="91"/>
      <c r="M34" s="94"/>
      <c r="N34" s="93"/>
      <c r="O34" s="92"/>
      <c r="P34" s="93"/>
      <c r="Q34" s="29" t="str">
        <f>IF(M34=Sheet2!B10,"",IF((M34+O34)&lt;&gt;0,(M34+O34),""))</f>
        <v/>
      </c>
      <c r="R34" s="44"/>
    </row>
    <row r="35" spans="1:18" ht="15.75">
      <c r="A35" s="28" t="s">
        <v>7</v>
      </c>
      <c r="B35" s="90">
        <f t="shared" ref="B35:B38" si="2">B34+1</f>
        <v>44578</v>
      </c>
      <c r="C35" s="91"/>
      <c r="D35" s="94"/>
      <c r="E35" s="93"/>
      <c r="F35" s="92">
        <v>2</v>
      </c>
      <c r="G35" s="93"/>
      <c r="H35" s="29">
        <f>IF(D35=Sheet2!B10,"",IF((D35+F35)&lt;&gt;0,(D35+F35),""))</f>
        <v>2</v>
      </c>
      <c r="I35" s="23"/>
      <c r="J35" s="28" t="s">
        <v>7</v>
      </c>
      <c r="K35" s="90">
        <f t="shared" ref="K35:K38" si="3">K34+1</f>
        <v>44585</v>
      </c>
      <c r="L35" s="91"/>
      <c r="M35" s="94"/>
      <c r="N35" s="93"/>
      <c r="O35" s="92">
        <v>2</v>
      </c>
      <c r="P35" s="93"/>
      <c r="Q35" s="29">
        <f>IF(M35=Sheet2!B10,"",IF((M35+O35)&lt;&gt;0,(M35+O35),""))</f>
        <v>2</v>
      </c>
      <c r="R35" s="44"/>
    </row>
    <row r="36" spans="1:18" ht="15.75">
      <c r="A36" s="28" t="s">
        <v>8</v>
      </c>
      <c r="B36" s="90">
        <f t="shared" si="2"/>
        <v>44579</v>
      </c>
      <c r="C36" s="91"/>
      <c r="D36" s="94"/>
      <c r="E36" s="93"/>
      <c r="F36" s="92"/>
      <c r="G36" s="93"/>
      <c r="H36" s="29" t="str">
        <f>IF(D36=Sheet2!B10,"",IF((D36+F36)&lt;&gt;0,(D36+F36),""))</f>
        <v/>
      </c>
      <c r="I36" s="23"/>
      <c r="J36" s="28" t="s">
        <v>8</v>
      </c>
      <c r="K36" s="90">
        <f t="shared" si="3"/>
        <v>44586</v>
      </c>
      <c r="L36" s="91"/>
      <c r="M36" s="94"/>
      <c r="N36" s="93"/>
      <c r="O36" s="92"/>
      <c r="P36" s="93"/>
      <c r="Q36" s="29" t="str">
        <f>IF(M36=Sheet2!B10,"",IF((M36+O36)&lt;&gt;0,(M36+O36),""))</f>
        <v/>
      </c>
      <c r="R36" s="44"/>
    </row>
    <row r="37" spans="1:18" ht="15.75">
      <c r="A37" s="28" t="s">
        <v>9</v>
      </c>
      <c r="B37" s="90">
        <f t="shared" si="2"/>
        <v>44580</v>
      </c>
      <c r="C37" s="91"/>
      <c r="D37" s="94"/>
      <c r="E37" s="93"/>
      <c r="F37" s="92">
        <v>6</v>
      </c>
      <c r="G37" s="93"/>
      <c r="H37" s="29">
        <f>IF(D37=Sheet2!B10,"",IF((D37+F37)&lt;&gt;0,(D37+F37),""))</f>
        <v>6</v>
      </c>
      <c r="I37" s="23"/>
      <c r="J37" s="28" t="s">
        <v>9</v>
      </c>
      <c r="K37" s="90">
        <f t="shared" si="3"/>
        <v>44587</v>
      </c>
      <c r="L37" s="91"/>
      <c r="M37" s="94"/>
      <c r="N37" s="93"/>
      <c r="O37" s="92">
        <v>6</v>
      </c>
      <c r="P37" s="93"/>
      <c r="Q37" s="29">
        <f>IF(M37=Sheet2!B10,"",IF((M37+O37)&lt;&gt;0,(M37+O37),""))</f>
        <v>6</v>
      </c>
      <c r="R37" s="44"/>
    </row>
    <row r="38" spans="1:18" ht="15.75">
      <c r="A38" s="28" t="s">
        <v>10</v>
      </c>
      <c r="B38" s="90">
        <f t="shared" si="2"/>
        <v>44581</v>
      </c>
      <c r="C38" s="91"/>
      <c r="D38" s="94"/>
      <c r="E38" s="93"/>
      <c r="F38" s="92"/>
      <c r="G38" s="93"/>
      <c r="H38" s="29" t="str">
        <f>IF(D38=Sheet2!B10,"",IF((D38+F38)&lt;&gt;0,(D38+F38),""))</f>
        <v/>
      </c>
      <c r="I38" s="23"/>
      <c r="J38" s="28" t="s">
        <v>10</v>
      </c>
      <c r="K38" s="90">
        <f t="shared" si="3"/>
        <v>44588</v>
      </c>
      <c r="L38" s="91"/>
      <c r="M38" s="87"/>
      <c r="N38" s="88"/>
      <c r="O38" s="89"/>
      <c r="P38" s="88"/>
      <c r="Q38" s="29" t="str">
        <f>IF(M38=Sheet2!B10,"",IF((M38+O38)&lt;&gt;0,(M38+O38),""))</f>
        <v/>
      </c>
      <c r="R38" s="44"/>
    </row>
    <row r="39" spans="1:18" ht="24">
      <c r="A39" s="31" t="s">
        <v>18</v>
      </c>
      <c r="B39" s="90"/>
      <c r="C39" s="91"/>
      <c r="D39" s="94">
        <v>3</v>
      </c>
      <c r="E39" s="93"/>
      <c r="F39" s="92"/>
      <c r="G39" s="93"/>
      <c r="H39" s="29">
        <f>IF(D39=Sheet2!B10,"",IF((D39+F39)&lt;&gt;0,(D39+F39),""))</f>
        <v>3</v>
      </c>
      <c r="I39" s="23"/>
      <c r="J39" s="31" t="s">
        <v>18</v>
      </c>
      <c r="K39" s="90"/>
      <c r="L39" s="91"/>
      <c r="M39" s="87">
        <v>3</v>
      </c>
      <c r="N39" s="88"/>
      <c r="O39" s="89"/>
      <c r="P39" s="88"/>
      <c r="Q39" s="29">
        <f>IF(M39=Sheet2!B10,"",IF((M39+O39)&lt;&gt;0,(M39+O39),""))</f>
        <v>3</v>
      </c>
      <c r="R39" s="44"/>
    </row>
    <row r="40" spans="1:18" ht="15.75">
      <c r="A40" s="32" t="s">
        <v>58</v>
      </c>
      <c r="B40" s="90"/>
      <c r="C40" s="91"/>
      <c r="D40" s="94"/>
      <c r="E40" s="93"/>
      <c r="F40" s="92"/>
      <c r="G40" s="93"/>
      <c r="H40" s="29" t="str">
        <f>IF(D40=Sheet2!B24,"",IF((D40+F40)&lt;&gt;0,((D40*2)+F40),""))</f>
        <v/>
      </c>
      <c r="I40" s="23"/>
      <c r="J40" s="32" t="s">
        <v>58</v>
      </c>
      <c r="K40" s="90"/>
      <c r="L40" s="91"/>
      <c r="M40" s="87"/>
      <c r="N40" s="88"/>
      <c r="O40" s="89"/>
      <c r="P40" s="88"/>
      <c r="Q40" s="29" t="str">
        <f>IF(M40=Sheet2!K24,"",IF((M40+O40)&lt;&gt;0,((M40*2)+O40),""))</f>
        <v/>
      </c>
      <c r="R40" s="44" t="s">
        <v>91</v>
      </c>
    </row>
    <row r="41" spans="1:18" ht="15.75">
      <c r="A41" s="32" t="s">
        <v>59</v>
      </c>
      <c r="B41" s="90"/>
      <c r="C41" s="91"/>
      <c r="D41" s="87"/>
      <c r="E41" s="88"/>
      <c r="F41" s="89"/>
      <c r="G41" s="88"/>
      <c r="H41" s="29" t="str">
        <f>IF(D41=Sheet2!B24,"",IF((D41+F41)&lt;&gt;0,((D41*3)+F41),""))</f>
        <v/>
      </c>
      <c r="I41" s="23"/>
      <c r="J41" s="32" t="s">
        <v>59</v>
      </c>
      <c r="K41" s="90"/>
      <c r="L41" s="91"/>
      <c r="M41" s="87"/>
      <c r="N41" s="88"/>
      <c r="O41" s="89"/>
      <c r="P41" s="88"/>
      <c r="Q41" s="29" t="str">
        <f>IF(M41=Sheet2!K24,"",IF((M41+O41)&lt;&gt;0,((M41*3)+O41),""))</f>
        <v/>
      </c>
      <c r="R41" s="44"/>
    </row>
    <row r="42" spans="1:18" ht="24">
      <c r="A42" s="31" t="s">
        <v>19</v>
      </c>
      <c r="B42" s="90"/>
      <c r="C42" s="91"/>
      <c r="D42" s="87"/>
      <c r="E42" s="88"/>
      <c r="F42" s="89"/>
      <c r="G42" s="88"/>
      <c r="H42" s="29" t="str">
        <f>IF(D42=Sheet2!B10,"",IF((D42+F42)&lt;&gt;0,(D42+F42),""))</f>
        <v/>
      </c>
      <c r="I42" s="23"/>
      <c r="J42" s="31" t="s">
        <v>19</v>
      </c>
      <c r="K42" s="90"/>
      <c r="L42" s="91"/>
      <c r="M42" s="87"/>
      <c r="N42" s="88"/>
      <c r="O42" s="89"/>
      <c r="P42" s="88"/>
      <c r="Q42" s="29" t="str">
        <f>IF(M42=Sheet2!B10,"",IF((M42+O42)&lt;&gt;0,(M42+O42),""))</f>
        <v/>
      </c>
      <c r="R42" s="44"/>
    </row>
    <row r="43" spans="1:18" ht="16.5" thickBot="1">
      <c r="A43" s="106" t="s">
        <v>15</v>
      </c>
      <c r="B43" s="107"/>
      <c r="C43" s="108"/>
      <c r="D43" s="109" t="str">
        <f>"="&amp;"1x"&amp;IF(SUM(D33:D38,F33:F42,D39,D42)&lt;&gt;0,SUM(D33:D38,F33:F42,D39,D42),0)&amp;"+"&amp;"2x"&amp;IF(AND(D40&lt;&gt;0,D40&lt;&gt;Sheet2!B10),D40,0)&amp;"+"&amp;"3x"&amp;IF(AND(D41&lt;&gt;0,D41&lt;&gt;Sheet2!B10),D41,0)</f>
        <v>=1x11+2x0+3x0</v>
      </c>
      <c r="E43" s="110"/>
      <c r="F43" s="110"/>
      <c r="G43" s="111"/>
      <c r="H43" s="33">
        <f>IF(1*IF(SUM(D33:D38)&lt;&gt;0,SUM(D33:D38),0)+IF(SUM(F33:F42)&lt;&gt;0,SUM(F33:F42),0)+IF(SUM(D39,D42)&lt;&gt;0,SUM(D39,D42),0)+IF(AND(D40&lt;&gt;"",D40&lt;&gt;Sheet2!B24),D40,0)*2+IF(AND(D41&lt;&gt;"",D41&lt;&gt;Sheet2!B10),D41,0)*3&lt;=P5,0,1*IF(SUM(D33:D38)&lt;&gt;0,SUM(D33:D38),0)+IF(SUM(F33:F42)&lt;&gt;0,SUM(F33:F42),0)+IF(SUM(D39,D42)&lt;&gt;0,SUM(D39,D42),0)+IF(AND(D40&lt;&gt;"",D40&lt;&gt;Sheet2!B10),D40,0)*2+IF(AND(D41&lt;&gt;"",D41&lt;&gt;Sheet2!B10),D41,0)*3)</f>
        <v>11</v>
      </c>
      <c r="I43" s="23"/>
      <c r="J43" s="106" t="s">
        <v>15</v>
      </c>
      <c r="K43" s="107"/>
      <c r="L43" s="108"/>
      <c r="M43" s="109" t="str">
        <f>"="&amp;"1x"&amp;IF(SUM(M33:M38,O33:O42,M39,M42)&lt;&gt;0,SUM(M33:M38,O33:O42,M39,M42),0)&amp;"+"&amp;"2x"&amp;IF(AND(M40&lt;&gt;0,M40&lt;&gt;Sheet2!B10),M40,0)&amp;"+"&amp;"3x"&amp;IF(AND(M41&lt;&gt;0,M41&lt;&gt;Sheet2!B10),M41,0)</f>
        <v>=1x11+2x0+3x0</v>
      </c>
      <c r="N43" s="110"/>
      <c r="O43" s="110"/>
      <c r="P43" s="111"/>
      <c r="Q43" s="33">
        <f>IF(1*IF(SUM(M33:M38)&lt;&gt;0,SUM(M33:M38),0)+IF(SUM(O33:O42)&lt;&gt;0,SUM(O33:O42),0)+IF(SUM(M39,M42)&lt;&gt;0,SUM(M39,M42),0)+IF(AND(M40&lt;&gt;"",M40&lt;&gt;Sheet2!B10),M40,0)*2+IF(AND(M41&lt;&gt;"",M41&lt;&gt;Sheet2!B10),M41,0)*3&lt;=P5,0,1*IF(SUM(M33:M38)&lt;&gt;0,SUM(M33:M38),0)+IF(SUM(O33:O42)&lt;&gt;0,SUM(O33:O42),0)+IF(SUM(M39,M42)&lt;&gt;0,SUM(M39,M42),0)+IF(AND(M40&lt;&gt;"",M40&lt;&gt;Sheet2!B10),M40,0)*2+IF(AND(M41&lt;&gt;"",M41&lt;&gt;Sheet2!B10),M41,0)*3)</f>
        <v>11</v>
      </c>
      <c r="R43" s="44"/>
    </row>
    <row r="44" spans="1:18" ht="16.5" thickTop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4"/>
    </row>
    <row r="45" spans="1:18" ht="16.5" thickBot="1">
      <c r="A45" s="105" t="str">
        <f>"کۆی گشتی کاتژمێرەکان : ["&amp;SUM(H29,Q29,H43,Q43)&amp;"] کاتژمێر"</f>
        <v>کۆی گشتی کاتژمێرەکان : [44] کاتژمێر</v>
      </c>
      <c r="B45" s="105"/>
      <c r="C45" s="105"/>
      <c r="D45" s="105"/>
      <c r="E45" s="105"/>
      <c r="F45" s="105"/>
      <c r="G45" s="105"/>
      <c r="H45" s="37"/>
      <c r="I45" s="105" t="str">
        <f>"کۆی کاتژمێرەکانی زێدەکی :["&amp;SUM(H29,Q29,H43,Q43)-(IF(H29=0,0,P5)+IF(Q29=0,0,P5)+IF(H43=0,0,P5)+IF(Q43=0,0,P5))&amp;"] کاتژمێر"</f>
        <v>کۆی کاتژمێرەکانی زێدەکی :[24] کاتژمێر</v>
      </c>
      <c r="J45" s="105"/>
      <c r="K45" s="105"/>
      <c r="L45" s="105"/>
      <c r="M45" s="105"/>
      <c r="N45" s="105"/>
      <c r="O45" s="105"/>
      <c r="P45" s="37"/>
      <c r="Q45" s="37"/>
      <c r="R45" s="44"/>
    </row>
    <row r="46" spans="1:18" ht="17.25" thickTop="1" thickBot="1">
      <c r="A46" s="105" t="str">
        <f>"کۆی کاتژمێرەکانی نیساب :["&amp;IF(H29=0,0,P5)+IF(Q29=0,0,P5)+IF(H43=0,0,P5)+IF(Q43=0,0,P5)&amp;"] کاتژمێر"</f>
        <v>کۆی کاتژمێرەکانی نیساب :[20] کاتژمێر</v>
      </c>
      <c r="B46" s="105"/>
      <c r="C46" s="105"/>
      <c r="D46" s="105"/>
      <c r="E46" s="105"/>
      <c r="F46" s="105"/>
      <c r="G46" s="105"/>
      <c r="H46" s="37"/>
      <c r="I46" s="187" t="s">
        <v>20</v>
      </c>
      <c r="J46" s="188"/>
      <c r="K46" s="189"/>
      <c r="L46" s="190">
        <f>IF(C5=Sheet2!A3,3500,IF(C5=Sheet2!A4,4500,IF(C5=Sheet2!A5,5500,IF(C5=Sheet2!A2,2500,IF(C5=Sheet2!A1,2500,6500)))))</f>
        <v>5500</v>
      </c>
      <c r="M46" s="191"/>
      <c r="N46" s="38" t="s">
        <v>30</v>
      </c>
      <c r="O46" s="37"/>
      <c r="P46" s="37"/>
      <c r="Q46" s="37"/>
      <c r="R46" s="44"/>
    </row>
    <row r="47" spans="1:18" ht="17.25" thickTop="1" thickBot="1">
      <c r="A47" s="7"/>
      <c r="B47" s="7"/>
      <c r="C47" s="7"/>
      <c r="D47" s="7"/>
      <c r="E47" s="7"/>
      <c r="F47" s="7"/>
      <c r="G47" s="7"/>
      <c r="H47" s="37"/>
      <c r="I47" s="192" t="s">
        <v>31</v>
      </c>
      <c r="J47" s="193"/>
      <c r="K47" s="194"/>
      <c r="L47" s="195">
        <f>L46*(SUM(H29,Q29,H43,Q43)-(IF(H29=0,0,P5)+IF(Q29=0,0,P5)+IF(H43=0,0,P5)+IF(Q43=0,0,P5)))</f>
        <v>132000</v>
      </c>
      <c r="M47" s="196"/>
      <c r="N47" s="38" t="s">
        <v>30</v>
      </c>
      <c r="O47" s="37"/>
      <c r="P47" s="37"/>
      <c r="Q47" s="37"/>
      <c r="R47" s="44"/>
    </row>
    <row r="48" spans="1:18" ht="16.5" thickTop="1">
      <c r="A48" s="7"/>
      <c r="B48" s="7"/>
      <c r="C48" s="7"/>
      <c r="D48" s="7"/>
      <c r="E48" s="7"/>
      <c r="F48" s="7"/>
      <c r="G48" s="7"/>
      <c r="H48" s="37"/>
      <c r="I48" s="39"/>
      <c r="J48" s="39"/>
      <c r="K48" s="39"/>
      <c r="L48" s="40"/>
      <c r="M48" s="41"/>
      <c r="N48" s="37"/>
      <c r="O48" s="37"/>
      <c r="P48" s="37"/>
      <c r="Q48" s="37"/>
      <c r="R48" s="44"/>
    </row>
    <row r="49" spans="1:18" ht="15.75">
      <c r="A49" s="86" t="s">
        <v>43</v>
      </c>
      <c r="B49" s="86"/>
      <c r="C49" s="86"/>
      <c r="D49" s="86"/>
      <c r="E49" s="43"/>
      <c r="F49" s="43"/>
      <c r="G49" s="44"/>
      <c r="H49" s="44"/>
      <c r="I49" s="44"/>
      <c r="J49" s="44"/>
      <c r="K49" s="44"/>
      <c r="L49" s="44"/>
      <c r="M49" s="85" t="s">
        <v>44</v>
      </c>
      <c r="N49" s="85"/>
      <c r="O49" s="85"/>
      <c r="P49" s="44"/>
      <c r="Q49" s="44"/>
      <c r="R49" s="44"/>
    </row>
    <row r="50" spans="1:18" ht="15.75">
      <c r="A50" s="86" t="s">
        <v>45</v>
      </c>
      <c r="B50" s="86"/>
      <c r="C50" s="86"/>
      <c r="D50" s="86"/>
      <c r="E50" s="43"/>
      <c r="F50" s="43"/>
      <c r="G50" s="44"/>
      <c r="H50" s="44"/>
      <c r="I50" s="44"/>
      <c r="J50" s="44"/>
      <c r="K50" s="44"/>
      <c r="L50" s="44"/>
      <c r="M50" s="85" t="s">
        <v>46</v>
      </c>
      <c r="N50" s="85"/>
      <c r="O50" s="85"/>
      <c r="P50" s="44"/>
      <c r="Q50" s="44"/>
      <c r="R50" s="44"/>
    </row>
    <row r="51" spans="1:18" ht="15.75">
      <c r="A51" s="72"/>
      <c r="B51" s="72"/>
      <c r="C51" s="72"/>
      <c r="D51" s="42"/>
      <c r="E51" s="74"/>
      <c r="F51" s="74"/>
      <c r="G51" s="74"/>
      <c r="H51" s="74"/>
      <c r="I51" s="44"/>
      <c r="J51" s="73"/>
      <c r="K51" s="73"/>
      <c r="L51" s="73"/>
      <c r="M51" s="73"/>
      <c r="N51" s="73"/>
      <c r="O51" s="49"/>
      <c r="P51" s="44"/>
      <c r="Q51" s="44"/>
      <c r="R51" s="44"/>
    </row>
    <row r="52" spans="1:18" ht="15.75">
      <c r="A52" s="84" t="str">
        <f>C4</f>
        <v>د. سرباز ابراهیم محمد</v>
      </c>
      <c r="B52" s="84"/>
      <c r="C52" s="84"/>
      <c r="D52" s="42"/>
      <c r="E52" s="43"/>
      <c r="F52" s="43"/>
      <c r="G52" s="86" t="s">
        <v>61</v>
      </c>
      <c r="H52" s="86"/>
      <c r="I52" s="86"/>
      <c r="J52" s="86"/>
      <c r="K52" s="49"/>
      <c r="L52" s="49"/>
      <c r="M52" s="85" t="s">
        <v>33</v>
      </c>
      <c r="N52" s="85"/>
      <c r="O52" s="85"/>
      <c r="P52" s="44"/>
      <c r="Q52" s="44"/>
      <c r="R52" s="44"/>
    </row>
    <row r="53" spans="1:18" ht="15.75">
      <c r="A53" s="84" t="s">
        <v>47</v>
      </c>
      <c r="B53" s="84"/>
      <c r="C53" s="84"/>
      <c r="D53" s="42"/>
      <c r="E53" s="43"/>
      <c r="F53" s="43"/>
      <c r="G53" s="86" t="s">
        <v>48</v>
      </c>
      <c r="H53" s="86"/>
      <c r="I53" s="86"/>
      <c r="J53" s="86"/>
      <c r="K53" s="49"/>
      <c r="L53" s="49"/>
      <c r="M53" s="85" t="s">
        <v>49</v>
      </c>
      <c r="N53" s="85"/>
      <c r="O53" s="85"/>
      <c r="P53" s="44"/>
      <c r="Q53" s="44"/>
      <c r="R53" s="44"/>
    </row>
    <row r="54" spans="1:18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44"/>
    </row>
    <row r="55" spans="1:18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44"/>
    </row>
    <row r="56" spans="1:18" ht="15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15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</sheetData>
  <mergeCells count="214">
    <mergeCell ref="A50:D50"/>
    <mergeCell ref="M50:O50"/>
    <mergeCell ref="A52:C52"/>
    <mergeCell ref="G52:J52"/>
    <mergeCell ref="M52:O52"/>
    <mergeCell ref="A53:C53"/>
    <mergeCell ref="G53:J53"/>
    <mergeCell ref="M53:O53"/>
    <mergeCell ref="A46:G46"/>
    <mergeCell ref="I46:K46"/>
    <mergeCell ref="L46:M46"/>
    <mergeCell ref="I47:K47"/>
    <mergeCell ref="L47:M47"/>
    <mergeCell ref="A49:D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A17:H17"/>
    <mergeCell ref="J17:Q17"/>
    <mergeCell ref="B18:C18"/>
    <mergeCell ref="D18:E18"/>
    <mergeCell ref="F18:G18"/>
    <mergeCell ref="K18:L18"/>
    <mergeCell ref="M18:N18"/>
    <mergeCell ref="O18:P18"/>
    <mergeCell ref="B12:E12"/>
    <mergeCell ref="F12:I12"/>
    <mergeCell ref="J12:M12"/>
    <mergeCell ref="N12:Q12"/>
    <mergeCell ref="A14:C15"/>
    <mergeCell ref="D14:E14"/>
    <mergeCell ref="F14:Q14"/>
    <mergeCell ref="D15:E15"/>
    <mergeCell ref="F15:Q15"/>
    <mergeCell ref="B10:E10"/>
    <mergeCell ref="F10:I10"/>
    <mergeCell ref="J10:M10"/>
    <mergeCell ref="N10:Q10"/>
    <mergeCell ref="B11:E11"/>
    <mergeCell ref="F11:I11"/>
    <mergeCell ref="L11:O11"/>
    <mergeCell ref="B8:E8"/>
    <mergeCell ref="F8:I8"/>
    <mergeCell ref="L8:O8"/>
    <mergeCell ref="P8:Q8"/>
    <mergeCell ref="B9:E9"/>
    <mergeCell ref="F9:I9"/>
    <mergeCell ref="L9:O9"/>
    <mergeCell ref="P9:Q9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B6:C6"/>
    <mergeCell ref="D6:E6"/>
    <mergeCell ref="F6:G6"/>
    <mergeCell ref="H6:I6"/>
    <mergeCell ref="J6:K6"/>
    <mergeCell ref="L6:M6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B39:C42" xr:uid="{E0C071A1-62E1-4911-AFB4-8C67C84E79DE}">
      <formula1>list3</formula1>
    </dataValidation>
    <dataValidation type="list" allowBlank="1" showInputMessage="1" showErrorMessage="1" sqref="K41:L42 K39:L39" xr:uid="{E0862E3F-32C1-41DD-9C4F-D391BD05A62E}">
      <formula1>list4</formula1>
    </dataValidation>
    <dataValidation type="list" allowBlank="1" showInputMessage="1" showErrorMessage="1" sqref="K25:L28" xr:uid="{B0DACD25-EE1C-486E-833F-B2E7192A6B39}">
      <formula1>list2</formula1>
    </dataValidation>
    <dataValidation type="list" allowBlank="1" showInputMessage="1" showErrorMessage="1" sqref="B25:B28 C25 C28" xr:uid="{42010835-FA0D-403F-AE26-53B1D2052379}">
      <formula1>list1</formula1>
    </dataValidation>
    <dataValidation type="list" allowBlank="1" showInputMessage="1" showErrorMessage="1" sqref="H33:H42 Q19:Q28 Q33:Q42 O34:O42 O33:P33 F34:F42 H19:H28 O20:O28 F20:F28" xr:uid="{CA667A29-0FA4-41C7-BEA0-F9EFB343A937}">
      <formula1>Lecc</formula1>
    </dataValidation>
    <dataValidation type="list" showInputMessage="1" showErrorMessage="1" sqref="F19 F33:G33 O19:P19" xr:uid="{4C2C1D55-B18E-414D-ADFB-FA106B0A0DE7}">
      <formula1>Lecc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6BDFED8-3B1E-45D1-9489-1513D34C1128}">
          <x14:formula1>
            <xm:f>Sheet2!$B$1:$B$10</xm:f>
          </x14:formula1>
          <xm:sqref>N25 N28 M34:M38 M40:M41 E39 E28 D34:D42 M33:N33 M20:M28 E25 M42:N42 E42 M39:N39 D20:D28</xm:sqref>
        </x14:dataValidation>
        <x14:dataValidation type="list" showInputMessage="1" showErrorMessage="1" xr:uid="{29F7A523-0576-4499-BF76-E33A80C6B41A}">
          <x14:formula1>
            <xm:f>Sheet2!$B$1:$B$10</xm:f>
          </x14:formula1>
          <xm:sqref>D19:E19 D33:E33 M19:N19</xm:sqref>
        </x14:dataValidation>
        <x14:dataValidation type="list" allowBlank="1" showInputMessage="1" showErrorMessage="1" xr:uid="{31C4127A-4CFE-4E32-BC19-EC1D47A9949D}">
          <x14:formula1>
            <xm:f>Sheet2!$A$1:$A$6</xm:f>
          </x14:formula1>
          <xm:sqref>C5:F5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3"/>
  <sheetViews>
    <sheetView rightToLeft="1" workbookViewId="0">
      <selection activeCell="B10" sqref="B10"/>
    </sheetView>
  </sheetViews>
  <sheetFormatPr defaultColWidth="10" defaultRowHeight="15"/>
  <cols>
    <col min="1" max="1" width="51.85546875" customWidth="1"/>
    <col min="2" max="2" width="45.7109375" customWidth="1"/>
  </cols>
  <sheetData>
    <row r="2" spans="1:8" ht="20.25">
      <c r="A2" s="197" t="s">
        <v>65</v>
      </c>
      <c r="B2" s="197"/>
      <c r="C2" s="197"/>
      <c r="D2" s="197"/>
      <c r="E2" s="197"/>
      <c r="F2" s="197"/>
      <c r="G2" s="197"/>
      <c r="H2" s="197"/>
    </row>
    <row r="3" spans="1:8" ht="20.25">
      <c r="A3" s="57" t="s">
        <v>66</v>
      </c>
      <c r="B3" s="58">
        <f>'وەرقەی یەکەم'!Q2</f>
        <v>6</v>
      </c>
      <c r="C3" s="57"/>
      <c r="D3" s="57"/>
      <c r="E3" s="57"/>
      <c r="F3" s="57"/>
      <c r="G3" s="57"/>
      <c r="H3" s="57"/>
    </row>
    <row r="4" spans="1:8" ht="20.25">
      <c r="A4" s="59"/>
      <c r="B4" s="59"/>
      <c r="C4" s="59"/>
      <c r="D4" s="59"/>
      <c r="E4" s="59"/>
      <c r="F4" s="59"/>
      <c r="G4" s="59"/>
      <c r="H4" s="59"/>
    </row>
    <row r="5" spans="1:8" ht="39.950000000000003" customHeight="1">
      <c r="A5" s="60" t="s">
        <v>67</v>
      </c>
      <c r="B5" s="61" t="s">
        <v>75</v>
      </c>
      <c r="C5" s="59"/>
      <c r="D5" s="59"/>
      <c r="E5" s="59"/>
      <c r="F5" s="59"/>
      <c r="G5" s="59"/>
      <c r="H5" s="59"/>
    </row>
    <row r="6" spans="1:8" ht="39.950000000000003" customHeight="1">
      <c r="A6" s="62" t="s">
        <v>68</v>
      </c>
      <c r="B6" s="63" t="s">
        <v>36</v>
      </c>
      <c r="C6" s="59"/>
      <c r="D6" s="59"/>
      <c r="E6" s="59"/>
      <c r="F6" s="59"/>
      <c r="G6" s="59"/>
      <c r="H6" s="59"/>
    </row>
    <row r="7" spans="1:8" ht="39.950000000000003" customHeight="1">
      <c r="A7" s="62" t="s">
        <v>76</v>
      </c>
      <c r="B7" s="63" t="s">
        <v>64</v>
      </c>
      <c r="C7" s="59"/>
      <c r="D7" s="59"/>
      <c r="E7" s="59"/>
      <c r="F7" s="59"/>
      <c r="G7" s="59"/>
      <c r="H7" s="59"/>
    </row>
    <row r="8" spans="1:8" ht="39.950000000000003" customHeight="1">
      <c r="A8" s="62" t="s">
        <v>69</v>
      </c>
      <c r="B8" s="63" t="s">
        <v>77</v>
      </c>
      <c r="C8" s="59"/>
      <c r="D8" s="59"/>
      <c r="E8" s="59"/>
      <c r="F8" s="59"/>
      <c r="G8" s="59"/>
      <c r="H8" s="59"/>
    </row>
    <row r="9" spans="1:8" ht="39.950000000000003" customHeight="1">
      <c r="A9" s="62" t="s">
        <v>70</v>
      </c>
      <c r="B9" s="63">
        <v>5</v>
      </c>
      <c r="C9" s="59"/>
      <c r="D9" s="59"/>
      <c r="E9" s="59"/>
      <c r="F9" s="59"/>
      <c r="G9" s="59"/>
      <c r="H9" s="59"/>
    </row>
    <row r="10" spans="1:8" ht="39.950000000000003" customHeight="1">
      <c r="A10" s="62" t="s">
        <v>71</v>
      </c>
      <c r="B10" s="63">
        <v>5500</v>
      </c>
      <c r="C10" s="59"/>
      <c r="D10" s="59"/>
      <c r="E10" s="59"/>
      <c r="F10" s="59"/>
      <c r="G10" s="59"/>
      <c r="H10" s="59"/>
    </row>
    <row r="11" spans="1:8" ht="39.950000000000003" customHeight="1">
      <c r="A11" s="62" t="s">
        <v>72</v>
      </c>
      <c r="B11" s="63">
        <v>12</v>
      </c>
      <c r="C11" s="59"/>
      <c r="D11" s="59"/>
      <c r="E11" s="59"/>
      <c r="F11" s="59"/>
      <c r="G11" s="59"/>
      <c r="H11" s="59"/>
    </row>
    <row r="12" spans="1:8" ht="39.950000000000003" customHeight="1">
      <c r="A12" s="62" t="s">
        <v>73</v>
      </c>
      <c r="B12" s="63">
        <f>B11*B10</f>
        <v>66000</v>
      </c>
      <c r="C12" s="59"/>
      <c r="D12" s="59"/>
      <c r="E12" s="59"/>
      <c r="F12" s="59"/>
      <c r="G12" s="59"/>
      <c r="H12" s="59"/>
    </row>
    <row r="13" spans="1:8" ht="39.950000000000003" customHeight="1">
      <c r="A13" s="64" t="s">
        <v>74</v>
      </c>
      <c r="B13" s="65" t="s">
        <v>78</v>
      </c>
      <c r="C13" s="59"/>
      <c r="D13" s="59"/>
      <c r="E13" s="59"/>
      <c r="F13" s="59"/>
      <c r="G13" s="59"/>
      <c r="H13" s="59"/>
    </row>
  </sheetData>
  <mergeCells count="1">
    <mergeCell ref="A2:H2"/>
  </mergeCells>
  <pageMargins left="0.7" right="0.7" top="0.75" bottom="0.75" header="0.3" footer="0.3"/>
  <pageSetup paperSize="9" scale="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rightToLeft="1" workbookViewId="0">
      <selection activeCell="G10" sqref="G10:G11"/>
    </sheetView>
  </sheetViews>
  <sheetFormatPr defaultColWidth="10" defaultRowHeight="1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>
      <c r="A1" t="s">
        <v>63</v>
      </c>
      <c r="B1" s="66"/>
      <c r="C1" s="66"/>
    </row>
    <row r="2" spans="1:12">
      <c r="A2" t="s">
        <v>57</v>
      </c>
      <c r="B2" s="66">
        <v>1</v>
      </c>
      <c r="C2" s="66">
        <v>1</v>
      </c>
    </row>
    <row r="3" spans="1:12">
      <c r="A3" s="66" t="s">
        <v>34</v>
      </c>
      <c r="B3" s="66">
        <v>2</v>
      </c>
      <c r="C3" s="66">
        <v>2</v>
      </c>
      <c r="I3" s="67">
        <f>'وەرقەی یەکەم'!B19</f>
        <v>44345</v>
      </c>
      <c r="J3" s="67">
        <f>'وەرقەی یەکەم'!K19</f>
        <v>44352</v>
      </c>
      <c r="K3" s="67">
        <f>'وەرقەی یەکەم'!B33</f>
        <v>44359</v>
      </c>
      <c r="L3" s="67">
        <f>'وەرقەی یەکەم'!K33</f>
        <v>44366</v>
      </c>
    </row>
    <row r="4" spans="1:12">
      <c r="A4" s="66" t="s">
        <v>35</v>
      </c>
      <c r="B4" s="66">
        <v>3</v>
      </c>
      <c r="C4" s="66">
        <v>3</v>
      </c>
      <c r="I4" s="67">
        <f>'وەرقەی یەکەم'!B20</f>
        <v>44346</v>
      </c>
      <c r="J4" s="67">
        <f>'وەرقەی یەکەم'!K20</f>
        <v>44353</v>
      </c>
      <c r="K4" s="67">
        <f>'وەرقەی یەکەم'!B34</f>
        <v>44360</v>
      </c>
      <c r="L4" s="67">
        <f>'وەرقەی یەکەم'!K34</f>
        <v>44367</v>
      </c>
    </row>
    <row r="5" spans="1:12">
      <c r="A5" s="66" t="s">
        <v>36</v>
      </c>
      <c r="B5" s="66">
        <v>4</v>
      </c>
      <c r="C5" s="66">
        <v>4</v>
      </c>
      <c r="I5" s="67">
        <f>'وەرقەی یەکەم'!B21</f>
        <v>44347</v>
      </c>
      <c r="J5" s="67">
        <f>'وەرقەی یەکەم'!K21</f>
        <v>44354</v>
      </c>
      <c r="K5" s="67">
        <f>'وەرقەی یەکەم'!B35</f>
        <v>44361</v>
      </c>
      <c r="L5" s="67">
        <f>'وەرقەی یەکەم'!K35</f>
        <v>44368</v>
      </c>
    </row>
    <row r="6" spans="1:12">
      <c r="A6" s="66" t="s">
        <v>37</v>
      </c>
      <c r="B6" s="66">
        <v>5</v>
      </c>
      <c r="C6" s="66">
        <v>5</v>
      </c>
      <c r="I6" s="67">
        <f>'وەرقەی یەکەم'!B22</f>
        <v>44348</v>
      </c>
      <c r="J6" s="67">
        <f>'وەرقەی یەکەم'!K22</f>
        <v>44355</v>
      </c>
      <c r="K6" s="67">
        <f>'وەرقەی یەکەم'!B36</f>
        <v>44362</v>
      </c>
      <c r="L6" s="67">
        <f>'وەرقەی یەکەم'!K36</f>
        <v>44369</v>
      </c>
    </row>
    <row r="7" spans="1:12">
      <c r="A7" s="66"/>
      <c r="B7" s="66">
        <v>6</v>
      </c>
      <c r="C7" s="66">
        <v>6</v>
      </c>
      <c r="I7" s="67">
        <f>'وەرقەی یەکەم'!B23</f>
        <v>44349</v>
      </c>
      <c r="J7" s="67">
        <f>'وەرقەی یەکەم'!K23</f>
        <v>44356</v>
      </c>
      <c r="K7" s="67">
        <f>'وەرقەی یەکەم'!B37</f>
        <v>44363</v>
      </c>
      <c r="L7" s="67">
        <f>'وەرقەی یەکەم'!K37</f>
        <v>44370</v>
      </c>
    </row>
    <row r="8" spans="1:12">
      <c r="A8" s="66"/>
      <c r="B8" s="66">
        <v>7</v>
      </c>
      <c r="C8" s="66">
        <v>7</v>
      </c>
      <c r="I8" s="67">
        <f>'وەرقەی یەکەم'!B24</f>
        <v>44350</v>
      </c>
      <c r="J8" s="67">
        <f>'وەرقەی یەکەم'!K24</f>
        <v>44357</v>
      </c>
      <c r="K8" s="67">
        <f>'وەرقەی یەکەم'!B38</f>
        <v>44364</v>
      </c>
      <c r="L8" s="67">
        <f>'وەرقەی یەکەم'!K38</f>
        <v>44371</v>
      </c>
    </row>
    <row r="9" spans="1:12">
      <c r="A9" s="66"/>
      <c r="B9" s="66">
        <v>8</v>
      </c>
      <c r="C9" s="66">
        <v>8</v>
      </c>
      <c r="I9" s="67"/>
    </row>
    <row r="10" spans="1:12">
      <c r="A10" s="66"/>
      <c r="B10" s="66" t="s">
        <v>40</v>
      </c>
      <c r="C10" s="66">
        <v>9</v>
      </c>
    </row>
    <row r="11" spans="1:12">
      <c r="A11" s="66"/>
      <c r="B11" s="66"/>
      <c r="C11" s="66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وەرقەی یەکەم</vt:lpstr>
      <vt:lpstr>وەرەقەی دووەم</vt:lpstr>
      <vt:lpstr>Sheet1</vt:lpstr>
      <vt:lpstr>Sheet3</vt:lpstr>
      <vt:lpstr>Sheet4</vt:lpstr>
      <vt:lpstr>Sheet2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Sheet4!Print_Area</vt:lpstr>
      <vt:lpstr>'وەرقەی یەکەم'!Print_Area</vt:lpstr>
      <vt:lpstr>'وەرەقەی دووەم'!Print_Area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MAR-LX1A</dc:creator>
  <cp:lastModifiedBy>KAWA IT</cp:lastModifiedBy>
  <cp:lastPrinted>2022-10-31T21:24:49Z</cp:lastPrinted>
  <dcterms:created xsi:type="dcterms:W3CDTF">2006-09-15T21:00:00Z</dcterms:created>
  <dcterms:modified xsi:type="dcterms:W3CDTF">2022-12-05T21:43:56Z</dcterms:modified>
</cp:coreProperties>
</file>