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codeName="ThisWorkbook" autoCompressPictures="0"/>
  <bookViews>
    <workbookView xWindow="4140" yWindow="0" windowWidth="25600" windowHeight="16060" tabRatio="702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1" l="1"/>
  <c r="H54" i="1"/>
  <c r="H53" i="1"/>
  <c r="H52" i="1"/>
  <c r="H51" i="1"/>
  <c r="H50" i="1"/>
  <c r="H49" i="1"/>
  <c r="H48" i="1"/>
  <c r="H47" i="1"/>
  <c r="Q41" i="1"/>
  <c r="Q40" i="1"/>
  <c r="Q39" i="1"/>
  <c r="Q38" i="1"/>
  <c r="Q37" i="1"/>
  <c r="Q36" i="1"/>
  <c r="Q35" i="1"/>
  <c r="Q34" i="1"/>
  <c r="Q33" i="1"/>
  <c r="H41" i="1"/>
  <c r="H40" i="1"/>
  <c r="H39" i="1"/>
  <c r="H38" i="1"/>
  <c r="H37" i="1"/>
  <c r="H36" i="1"/>
  <c r="H35" i="1"/>
  <c r="H34" i="1"/>
  <c r="H33" i="1"/>
  <c r="Q27" i="1"/>
  <c r="Q26" i="1"/>
  <c r="Q25" i="1"/>
  <c r="Q24" i="1"/>
  <c r="Q23" i="1"/>
  <c r="Q22" i="1"/>
  <c r="Q21" i="1"/>
  <c r="Q20" i="1"/>
  <c r="Q19" i="1"/>
  <c r="L61" i="1"/>
  <c r="H57" i="1"/>
  <c r="D57" i="1"/>
  <c r="B20" i="1"/>
  <c r="B21" i="1"/>
  <c r="B22" i="1"/>
  <c r="B23" i="1"/>
  <c r="B24" i="1"/>
  <c r="K19" i="1"/>
  <c r="K20" i="1"/>
  <c r="K21" i="1"/>
  <c r="K22" i="1"/>
  <c r="K23" i="1"/>
  <c r="K24" i="1"/>
  <c r="B33" i="1"/>
  <c r="B34" i="1"/>
  <c r="B35" i="1"/>
  <c r="B36" i="1"/>
  <c r="B37" i="1"/>
  <c r="B38" i="1"/>
  <c r="K33" i="1"/>
  <c r="K34" i="1"/>
  <c r="K35" i="1"/>
  <c r="K36" i="1"/>
  <c r="K37" i="1"/>
  <c r="K38" i="1"/>
  <c r="B47" i="1"/>
  <c r="A52" i="5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/>
  <c r="B22" i="5"/>
  <c r="B23" i="5"/>
  <c r="B24" i="5"/>
  <c r="K19" i="5"/>
  <c r="K20" i="5"/>
  <c r="K21" i="5"/>
  <c r="K22" i="5"/>
  <c r="K23" i="5"/>
  <c r="K24" i="5"/>
  <c r="B33" i="5"/>
  <c r="B34" i="5"/>
  <c r="B35" i="5"/>
  <c r="B36" i="5"/>
  <c r="B37" i="5"/>
  <c r="B38" i="5"/>
  <c r="K33" i="5"/>
  <c r="K34" i="5"/>
  <c r="K35" i="5"/>
  <c r="K36" i="5"/>
  <c r="K37" i="5"/>
  <c r="K38" i="5"/>
  <c r="Q19" i="5"/>
  <c r="H19" i="5"/>
  <c r="P3" i="5"/>
  <c r="P5" i="5"/>
  <c r="H43" i="5"/>
  <c r="H29" i="5"/>
  <c r="Q43" i="5"/>
  <c r="Q29" i="5"/>
  <c r="B3" i="4"/>
  <c r="I45" i="5"/>
  <c r="A45" i="5"/>
  <c r="A46" i="5"/>
  <c r="L47" i="5"/>
  <c r="B12" i="4"/>
  <c r="A67" i="1"/>
  <c r="H26" i="1"/>
  <c r="H27" i="1"/>
  <c r="M29" i="1"/>
  <c r="M43" i="1"/>
  <c r="D43" i="1"/>
  <c r="D29" i="1"/>
  <c r="H20" i="1"/>
  <c r="H25" i="1"/>
  <c r="H24" i="1"/>
  <c r="H23" i="1"/>
  <c r="H22" i="1"/>
  <c r="H21" i="1"/>
  <c r="H19" i="1"/>
  <c r="I3" i="2"/>
  <c r="I4" i="2"/>
  <c r="Q43" i="1"/>
  <c r="H43" i="1"/>
  <c r="Q29" i="1"/>
  <c r="H29" i="1"/>
  <c r="A61" i="1"/>
  <c r="L62" i="1"/>
  <c r="I60" i="1"/>
  <c r="A60" i="1"/>
  <c r="I5" i="2"/>
  <c r="I6" i="2"/>
  <c r="J4" i="2"/>
  <c r="I7" i="2"/>
  <c r="J3" i="2"/>
  <c r="I8" i="2"/>
  <c r="J5" i="2"/>
  <c r="J6" i="2"/>
  <c r="J7" i="2"/>
  <c r="K3" i="2"/>
  <c r="J8" i="2"/>
  <c r="K4" i="2"/>
  <c r="K5" i="2"/>
  <c r="K6" i="2"/>
  <c r="K7" i="2"/>
  <c r="L3" i="2"/>
  <c r="K8" i="2"/>
  <c r="L4" i="2"/>
  <c r="L5" i="2"/>
  <c r="B48" i="1"/>
  <c r="B49" i="1"/>
  <c r="B50" i="1"/>
  <c r="B51" i="1"/>
  <c r="B52" i="1"/>
  <c r="L6" i="2"/>
  <c r="L8" i="2"/>
  <c r="L7" i="2"/>
</calcChain>
</file>

<file path=xl/sharedStrings.xml><?xml version="1.0" encoding="utf-8"?>
<sst xmlns="http://schemas.openxmlformats.org/spreadsheetml/2006/main" count="280" uniqueCount="92">
  <si>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</si>
  <si>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</si>
  <si>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</si>
  <si>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</si>
  <si>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</si>
  <si>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</si>
  <si>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</si>
  <si>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</si>
  <si>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</si>
  <si>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</si>
  <si>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</si>
  <si>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</si>
  <si>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</si>
  <si>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</si>
  <si>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</si>
  <si>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</si>
  <si>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</si>
  <si>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</si>
  <si>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</si>
  <si>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</si>
  <si>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</si>
  <si>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</si>
  <si>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</si>
  <si>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</si>
  <si>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</si>
  <si>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</si>
  <si>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</si>
  <si>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</si>
  <si>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</si>
  <si>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</si>
  <si>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</si>
  <si>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</si>
  <si>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</si>
  <si>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</si>
  <si>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</si>
  <si>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</si>
  <si>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</si>
  <si>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</si>
  <si>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</si>
  <si>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</si>
  <si>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</si>
  <si>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</si>
  <si>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</si>
  <si>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</si>
  <si>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</si>
  <si>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</si>
  <si>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</si>
  <si>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</si>
  <si>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</si>
  <si>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</si>
  <si>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</si>
  <si>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</si>
  <si>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</si>
  <si>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</si>
  <si>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</si>
  <si>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</si>
  <si>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</si>
  <si>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</si>
  <si>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</si>
  <si>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</si>
  <si>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</si>
  <si>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</si>
  <si>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</si>
  <si>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</si>
  <si>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</si>
  <si>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</si>
  <si>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</si>
  <si>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</si>
  <si>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</si>
  <si>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</si>
  <si>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</si>
  <si>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</si>
  <si>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</si>
  <si>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</si>
  <si>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</si>
  <si>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</si>
  <si>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</si>
  <si>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</si>
  <si>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</si>
  <si>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</si>
  <si>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</si>
  <si>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</si>
  <si>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</si>
  <si>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</si>
  <si>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</si>
  <si>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</si>
  <si>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>ته من</t>
  </si>
  <si>
    <t xml:space="preserve">Prac.Virology Lab17 (F)   </t>
  </si>
  <si>
    <t>Prac.Virology Lab17 (F)</t>
  </si>
  <si>
    <t>Virology theory G2</t>
  </si>
  <si>
    <t>لافاو عثمان</t>
  </si>
  <si>
    <t xml:space="preserve">د.تابان كمال رشيد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</si>
</sst>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  <font>
      <b/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7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I70"/>
  <sheetViews>
    <sheetView tabSelected="1" view="pageBreakPreview" topLeftCell="A54" zoomScale="150" zoomScaleNormal="150" zoomScaleSheetLayoutView="100" zoomScalePageLayoutView="150" workbookViewId="0">
      <selection activeCell="P73" sqref="P73"/>
    </sheetView>
  </sheetViews>
  <sheetFormatPr baseColWidth="10" defaultColWidth="6.5" defaultRowHeight="15" x14ac:dyDescent="0"/>
  <cols>
    <col min="1" max="1" width="8.6640625" style="1" customWidth="1"/>
    <col min="2" max="4" width="5.5" style="1" customWidth="1"/>
    <col min="5" max="5" width="9.33203125" style="1" customWidth="1"/>
    <col min="6" max="6" width="5.5" style="1" customWidth="1"/>
    <col min="7" max="7" width="4.6640625" style="1" customWidth="1"/>
    <col min="8" max="8" width="6.83203125" style="1" customWidth="1"/>
    <col min="9" max="9" width="7.1640625" style="1" customWidth="1"/>
    <col min="10" max="10" width="8.83203125" style="1" customWidth="1"/>
    <col min="11" max="12" width="5.5" style="1" customWidth="1"/>
    <col min="13" max="13" width="8.5" style="1" customWidth="1"/>
    <col min="14" max="14" width="7.6640625" style="1" customWidth="1"/>
    <col min="15" max="15" width="5.5" style="1" customWidth="1"/>
    <col min="16" max="16" width="6" style="1" customWidth="1"/>
    <col min="17" max="17" width="7" style="1" customWidth="1"/>
    <col min="18" max="18" width="10" style="1" customWidth="1"/>
    <col min="19" max="16384" width="6.5" style="1"/>
  </cols>
  <sheetData>
    <row r="1" spans="1:35" ht="18.75" customHeight="1">
      <c r="A1" s="104" t="s">
        <v>0</v>
      </c>
      <c r="B1" s="104"/>
      <c r="C1" s="104"/>
      <c r="D1" s="104"/>
      <c r="E1" s="104"/>
      <c r="F1" s="104"/>
      <c r="G1" s="10"/>
      <c r="H1" s="10"/>
      <c r="I1" s="10"/>
      <c r="J1" s="10"/>
      <c r="K1" s="11"/>
      <c r="L1" s="10"/>
      <c r="M1" s="105" t="s">
        <v>2</v>
      </c>
      <c r="N1" s="105"/>
      <c r="O1" s="105"/>
      <c r="P1" s="105"/>
      <c r="Q1" s="105"/>
    </row>
    <row r="2" spans="1:35" ht="14.25" customHeight="1">
      <c r="A2" s="104" t="s">
        <v>1</v>
      </c>
      <c r="B2" s="104"/>
      <c r="C2" s="104"/>
      <c r="D2" s="104"/>
      <c r="E2" s="104"/>
      <c r="F2" s="104"/>
      <c r="G2" s="10"/>
      <c r="H2" s="10"/>
      <c r="I2" s="10"/>
      <c r="J2" s="10"/>
      <c r="K2" s="11"/>
      <c r="L2" s="10"/>
      <c r="M2" s="52" t="s">
        <v>83</v>
      </c>
      <c r="N2" s="52">
        <v>2022</v>
      </c>
      <c r="O2" s="113" t="s">
        <v>21</v>
      </c>
      <c r="P2" s="113"/>
      <c r="Q2" s="10">
        <v>11</v>
      </c>
    </row>
    <row r="3" spans="1:35" ht="14.25" customHeight="1">
      <c r="A3" s="104" t="s">
        <v>62</v>
      </c>
      <c r="B3" s="104"/>
      <c r="C3" s="104"/>
      <c r="D3" s="104"/>
      <c r="E3" s="104"/>
      <c r="F3" s="104"/>
      <c r="G3" s="10"/>
      <c r="H3" s="10"/>
      <c r="I3" s="10"/>
      <c r="J3" s="10"/>
      <c r="K3" s="11"/>
      <c r="L3" s="10"/>
      <c r="M3" s="104" t="s">
        <v>3</v>
      </c>
      <c r="N3" s="104"/>
      <c r="O3" s="104"/>
      <c r="P3" s="13">
        <v>8</v>
      </c>
      <c r="Q3" s="12"/>
    </row>
    <row r="4" spans="1:35" ht="14.25" customHeight="1">
      <c r="A4" s="109" t="s">
        <v>38</v>
      </c>
      <c r="B4" s="109"/>
      <c r="C4" s="151" t="s">
        <v>91</v>
      </c>
      <c r="D4" s="110"/>
      <c r="E4" s="110"/>
      <c r="F4" s="110"/>
      <c r="G4" s="10"/>
      <c r="H4" s="10"/>
      <c r="I4" s="10"/>
      <c r="J4" s="10"/>
      <c r="K4" s="11"/>
      <c r="L4" s="10"/>
      <c r="M4" s="104" t="s">
        <v>4</v>
      </c>
      <c r="N4" s="104"/>
      <c r="O4" s="104"/>
      <c r="P4" s="14">
        <v>2</v>
      </c>
      <c r="Q4" s="12" t="s">
        <v>86</v>
      </c>
    </row>
    <row r="5" spans="1:35" ht="16.5" customHeight="1" thickBot="1">
      <c r="A5" s="111" t="s">
        <v>39</v>
      </c>
      <c r="B5" s="111"/>
      <c r="C5" s="112" t="s">
        <v>36</v>
      </c>
      <c r="D5" s="112"/>
      <c r="E5" s="112"/>
      <c r="F5" s="112"/>
      <c r="G5" s="10"/>
      <c r="H5" s="10"/>
      <c r="I5" s="10"/>
      <c r="J5" s="10"/>
      <c r="K5" s="11"/>
      <c r="L5" s="10"/>
      <c r="M5" s="104" t="s">
        <v>5</v>
      </c>
      <c r="N5" s="104"/>
      <c r="O5" s="104"/>
      <c r="P5" s="15">
        <v>6</v>
      </c>
      <c r="Q5" s="12"/>
      <c r="S5" s="103"/>
      <c r="T5" s="103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ht="17" thickTop="1" thickBot="1">
      <c r="A6" s="29"/>
      <c r="B6" s="106" t="s">
        <v>22</v>
      </c>
      <c r="C6" s="107"/>
      <c r="D6" s="106" t="s">
        <v>23</v>
      </c>
      <c r="E6" s="107"/>
      <c r="F6" s="106" t="s">
        <v>24</v>
      </c>
      <c r="G6" s="107"/>
      <c r="H6" s="106" t="s">
        <v>25</v>
      </c>
      <c r="I6" s="107"/>
      <c r="J6" s="106" t="s">
        <v>26</v>
      </c>
      <c r="K6" s="107"/>
      <c r="L6" s="106" t="s">
        <v>27</v>
      </c>
      <c r="M6" s="107"/>
      <c r="N6" s="106" t="s">
        <v>28</v>
      </c>
      <c r="O6" s="107"/>
      <c r="P6" s="108" t="s">
        <v>29</v>
      </c>
      <c r="Q6" s="108"/>
      <c r="R6" s="40" t="s">
        <v>60</v>
      </c>
      <c r="S6" s="102"/>
      <c r="T6" s="102"/>
      <c r="U6" s="102"/>
      <c r="V6" s="102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ht="15.75" customHeight="1" thickTop="1">
      <c r="A7" s="28" t="s">
        <v>55</v>
      </c>
      <c r="B7" s="121"/>
      <c r="C7" s="114"/>
      <c r="D7" s="114"/>
      <c r="E7" s="114"/>
      <c r="F7" s="124"/>
      <c r="G7" s="125"/>
      <c r="H7" s="124"/>
      <c r="I7" s="125"/>
      <c r="J7" s="124"/>
      <c r="K7" s="125"/>
      <c r="L7" s="124"/>
      <c r="M7" s="125"/>
      <c r="N7" s="124"/>
      <c r="O7" s="125"/>
      <c r="P7" s="114"/>
      <c r="Q7" s="114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>
      <c r="A8" s="28" t="s">
        <v>6</v>
      </c>
      <c r="B8" s="91"/>
      <c r="C8" s="89"/>
      <c r="D8" s="89"/>
      <c r="E8" s="90"/>
      <c r="F8" s="91"/>
      <c r="G8" s="89"/>
      <c r="H8" s="89"/>
      <c r="I8" s="90"/>
      <c r="J8" s="53"/>
      <c r="K8" s="54"/>
      <c r="L8" s="91"/>
      <c r="M8" s="89"/>
      <c r="N8" s="89"/>
      <c r="O8" s="90"/>
      <c r="P8" s="84"/>
      <c r="Q8" s="84"/>
      <c r="R8" s="49"/>
      <c r="S8" s="102"/>
      <c r="T8" s="102"/>
      <c r="U8" s="102"/>
      <c r="V8" s="102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ht="15.75" customHeight="1">
      <c r="A9" s="16" t="s">
        <v>7</v>
      </c>
      <c r="B9" s="143" t="s">
        <v>87</v>
      </c>
      <c r="C9" s="144"/>
      <c r="D9" s="144"/>
      <c r="E9" s="144"/>
      <c r="F9" s="145" t="s">
        <v>88</v>
      </c>
      <c r="G9" s="146"/>
      <c r="H9" s="146"/>
      <c r="I9" s="147"/>
      <c r="J9" s="145" t="s">
        <v>88</v>
      </c>
      <c r="K9" s="146"/>
      <c r="L9" s="146"/>
      <c r="M9" s="147"/>
      <c r="N9" s="88"/>
      <c r="O9" s="89"/>
      <c r="P9" s="89"/>
      <c r="Q9" s="90"/>
      <c r="R9" s="49"/>
      <c r="S9" s="102"/>
      <c r="T9" s="102"/>
      <c r="U9" s="102"/>
      <c r="V9" s="102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 ht="15.75" customHeight="1">
      <c r="A10" s="16" t="s">
        <v>8</v>
      </c>
      <c r="B10" s="91"/>
      <c r="C10" s="89"/>
      <c r="D10" s="89"/>
      <c r="E10" s="90"/>
      <c r="F10" s="88"/>
      <c r="G10" s="89"/>
      <c r="H10" s="89"/>
      <c r="I10" s="90"/>
      <c r="J10" s="84"/>
      <c r="K10" s="84"/>
      <c r="L10" s="84"/>
      <c r="M10" s="84"/>
      <c r="N10" s="84"/>
      <c r="O10" s="84"/>
      <c r="P10" s="84"/>
      <c r="Q10" s="84"/>
      <c r="R10" s="50"/>
      <c r="S10" s="102"/>
      <c r="T10" s="102"/>
      <c r="U10" s="102"/>
      <c r="V10" s="102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ht="15.75" customHeight="1">
      <c r="A11" s="16" t="s">
        <v>9</v>
      </c>
      <c r="B11" s="148" t="s">
        <v>89</v>
      </c>
      <c r="C11" s="149"/>
      <c r="D11" s="149"/>
      <c r="E11" s="150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50"/>
    </row>
    <row r="12" spans="1:35" ht="15.75" customHeight="1" thickBot="1">
      <c r="A12" s="17" t="s">
        <v>10</v>
      </c>
      <c r="B12" s="91"/>
      <c r="C12" s="89"/>
      <c r="D12" s="89"/>
      <c r="E12" s="90"/>
      <c r="F12" s="123"/>
      <c r="G12" s="99"/>
      <c r="H12" s="99"/>
      <c r="I12" s="100"/>
      <c r="J12" s="98"/>
      <c r="K12" s="99"/>
      <c r="L12" s="99"/>
      <c r="M12" s="100"/>
      <c r="N12" s="122"/>
      <c r="O12" s="122"/>
      <c r="P12" s="122"/>
      <c r="Q12" s="122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>
      <c r="A14" s="136" t="s">
        <v>50</v>
      </c>
      <c r="B14" s="116"/>
      <c r="C14" s="137"/>
      <c r="D14" s="115" t="s">
        <v>51</v>
      </c>
      <c r="E14" s="116"/>
      <c r="F14" s="115" t="s">
        <v>90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</row>
    <row r="15" spans="1:35" ht="12.75" customHeight="1" thickBot="1">
      <c r="A15" s="138"/>
      <c r="B15" s="139"/>
      <c r="C15" s="140"/>
      <c r="D15" s="118" t="s">
        <v>52</v>
      </c>
      <c r="E15" s="135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" thickTop="1" thickBot="1">
      <c r="A17" s="92" t="s">
        <v>11</v>
      </c>
      <c r="B17" s="93"/>
      <c r="C17" s="94"/>
      <c r="D17" s="94"/>
      <c r="E17" s="94"/>
      <c r="F17" s="94"/>
      <c r="G17" s="94"/>
      <c r="H17" s="95"/>
      <c r="I17" s="18"/>
      <c r="J17" s="92" t="s">
        <v>12</v>
      </c>
      <c r="K17" s="93"/>
      <c r="L17" s="94"/>
      <c r="M17" s="94"/>
      <c r="N17" s="94"/>
      <c r="O17" s="94"/>
      <c r="P17" s="94"/>
      <c r="Q17" s="95"/>
    </row>
    <row r="18" spans="1:17" s="38" customFormat="1" ht="36.75" customHeight="1" thickTop="1">
      <c r="A18" s="39" t="s">
        <v>13</v>
      </c>
      <c r="B18" s="96" t="s">
        <v>14</v>
      </c>
      <c r="C18" s="97"/>
      <c r="D18" s="81" t="s">
        <v>41</v>
      </c>
      <c r="E18" s="82"/>
      <c r="F18" s="83" t="s">
        <v>42</v>
      </c>
      <c r="G18" s="82"/>
      <c r="H18" s="36" t="s">
        <v>53</v>
      </c>
      <c r="I18" s="18"/>
      <c r="J18" s="39" t="s">
        <v>13</v>
      </c>
      <c r="K18" s="96" t="s">
        <v>14</v>
      </c>
      <c r="L18" s="97"/>
      <c r="M18" s="81" t="s">
        <v>41</v>
      </c>
      <c r="N18" s="82"/>
      <c r="O18" s="83" t="s">
        <v>42</v>
      </c>
      <c r="P18" s="82"/>
      <c r="Q18" s="36" t="s">
        <v>53</v>
      </c>
    </row>
    <row r="19" spans="1:17">
      <c r="A19" s="19" t="s">
        <v>54</v>
      </c>
      <c r="B19" s="86">
        <v>44863</v>
      </c>
      <c r="C19" s="87"/>
      <c r="D19" s="64"/>
      <c r="E19" s="65"/>
      <c r="F19" s="66"/>
      <c r="G19" s="65"/>
      <c r="H19" s="32" t="str">
        <f>IF(D19=Sheet2!B10,"",IF((D19+F19)&lt;&gt;0,(D19+F19), ""))</f>
        <v/>
      </c>
      <c r="I19" s="18"/>
      <c r="J19" s="19" t="s">
        <v>54</v>
      </c>
      <c r="K19" s="86">
        <f>B24+2</f>
        <v>44870</v>
      </c>
      <c r="L19" s="87"/>
      <c r="M19" s="64"/>
      <c r="N19" s="65"/>
      <c r="O19" s="66"/>
      <c r="P19" s="65"/>
      <c r="Q19" s="32" t="str">
        <f>IF(M19=Sheet2!K10,"",IF((M19+O19)&lt;&gt;0,(M19+O19), ""))</f>
        <v/>
      </c>
    </row>
    <row r="20" spans="1:17" ht="14.25" customHeight="1">
      <c r="A20" s="19" t="s">
        <v>6</v>
      </c>
      <c r="B20" s="86">
        <f>B19+1</f>
        <v>44864</v>
      </c>
      <c r="C20" s="87"/>
      <c r="D20" s="73"/>
      <c r="E20" s="74"/>
      <c r="F20" s="75"/>
      <c r="G20" s="74"/>
      <c r="H20" s="32" t="str">
        <f>IF(D20=Sheet2!B10,"",IF((D20+F20)&lt;&gt;0,(D20+F20), ""))</f>
        <v/>
      </c>
      <c r="I20" s="18"/>
      <c r="J20" s="19" t="s">
        <v>6</v>
      </c>
      <c r="K20" s="86">
        <f>K19+1</f>
        <v>44871</v>
      </c>
      <c r="L20" s="87"/>
      <c r="M20" s="73"/>
      <c r="N20" s="74"/>
      <c r="O20" s="75"/>
      <c r="P20" s="74"/>
      <c r="Q20" s="32" t="str">
        <f>IF(M20=Sheet2!K10,"",IF((M20+O20)&lt;&gt;0,(M20+O20), ""))</f>
        <v/>
      </c>
    </row>
    <row r="21" spans="1:17" ht="14.25" customHeight="1">
      <c r="A21" s="19" t="s">
        <v>7</v>
      </c>
      <c r="B21" s="86">
        <f t="shared" ref="B21:B24" si="0">B20+1</f>
        <v>44865</v>
      </c>
      <c r="C21" s="87"/>
      <c r="D21" s="73"/>
      <c r="E21" s="74"/>
      <c r="F21" s="75">
        <v>6</v>
      </c>
      <c r="G21" s="74"/>
      <c r="H21" s="32">
        <f>IF(D21=Sheet2!B10,"",IF((D21+F21)&lt;&gt;0,(D21+F21), ""))</f>
        <v>6</v>
      </c>
      <c r="I21" s="18"/>
      <c r="J21" s="19" t="s">
        <v>7</v>
      </c>
      <c r="K21" s="86">
        <f>K20+1</f>
        <v>44872</v>
      </c>
      <c r="L21" s="87"/>
      <c r="M21" s="73"/>
      <c r="N21" s="74"/>
      <c r="O21" s="75">
        <v>6</v>
      </c>
      <c r="P21" s="74"/>
      <c r="Q21" s="32" t="str">
        <f>IF(M21=Sheet2!K10,"",IF((M21+O21)&lt;&gt;0,(M21+O21), ""))</f>
        <v/>
      </c>
    </row>
    <row r="22" spans="1:17" ht="14.25" customHeight="1">
      <c r="A22" s="19" t="s">
        <v>8</v>
      </c>
      <c r="B22" s="86">
        <f t="shared" si="0"/>
        <v>44866</v>
      </c>
      <c r="C22" s="87"/>
      <c r="D22" s="73"/>
      <c r="E22" s="74"/>
      <c r="F22" s="75"/>
      <c r="G22" s="74"/>
      <c r="H22" s="32" t="str">
        <f>IF(D22=Sheet2!B10,"",IF((D22+F22)&lt;&gt;0,(D22+F22), ""))</f>
        <v/>
      </c>
      <c r="I22" s="18"/>
      <c r="J22" s="19" t="s">
        <v>8</v>
      </c>
      <c r="K22" s="86">
        <f t="shared" ref="K22:K24" si="1">K21+1</f>
        <v>44873</v>
      </c>
      <c r="L22" s="87"/>
      <c r="M22" s="73"/>
      <c r="N22" s="74"/>
      <c r="O22" s="75"/>
      <c r="P22" s="74"/>
      <c r="Q22" s="32" t="str">
        <f>IF(M22=Sheet2!K10,"",IF((M22+O22)&lt;&gt;0,(M22+O22), ""))</f>
        <v/>
      </c>
    </row>
    <row r="23" spans="1:17" ht="14.25" customHeight="1">
      <c r="A23" s="19" t="s">
        <v>9</v>
      </c>
      <c r="B23" s="86">
        <f t="shared" si="0"/>
        <v>44867</v>
      </c>
      <c r="C23" s="87"/>
      <c r="D23" s="73">
        <v>2</v>
      </c>
      <c r="E23" s="74"/>
      <c r="F23" s="75"/>
      <c r="G23" s="74"/>
      <c r="H23" s="32">
        <f>IF(D23=Sheet2!B10,"",IF((D23+F23)&lt;&gt;0,(D23+F23), ""))</f>
        <v>2</v>
      </c>
      <c r="I23" s="18"/>
      <c r="J23" s="19" t="s">
        <v>9</v>
      </c>
      <c r="K23" s="86">
        <f t="shared" si="1"/>
        <v>44874</v>
      </c>
      <c r="L23" s="87"/>
      <c r="M23" s="73">
        <v>2</v>
      </c>
      <c r="N23" s="74"/>
      <c r="O23" s="75"/>
      <c r="P23" s="74"/>
      <c r="Q23" s="32">
        <f>IF(M23=Sheet2!K10,"",IF((M23+O23)&lt;&gt;0,(M23+O23), ""))</f>
        <v>2</v>
      </c>
    </row>
    <row r="24" spans="1:17" ht="14.25" customHeight="1">
      <c r="A24" s="19" t="s">
        <v>10</v>
      </c>
      <c r="B24" s="86">
        <f t="shared" si="0"/>
        <v>44868</v>
      </c>
      <c r="C24" s="87"/>
      <c r="D24" s="73"/>
      <c r="E24" s="74"/>
      <c r="F24" s="75"/>
      <c r="G24" s="74"/>
      <c r="H24" s="32" t="str">
        <f>IF(D24=Sheet2!B10,"",IF((D24+F24)&lt;&gt;0,(D24+F24), ""))</f>
        <v/>
      </c>
      <c r="I24" s="18"/>
      <c r="J24" s="19" t="s">
        <v>10</v>
      </c>
      <c r="K24" s="86">
        <f t="shared" si="1"/>
        <v>44875</v>
      </c>
      <c r="L24" s="87"/>
      <c r="M24" s="73"/>
      <c r="N24" s="74"/>
      <c r="O24" s="75"/>
      <c r="P24" s="74"/>
      <c r="Q24" s="32" t="str">
        <f>IF(M24=Sheet2!K10,"",IF((M24+O24)&lt;&gt;0,(M24+O24), ""))</f>
        <v/>
      </c>
    </row>
    <row r="25" spans="1:17" ht="23.25" customHeight="1">
      <c r="A25" s="20" t="s">
        <v>18</v>
      </c>
      <c r="B25" s="86"/>
      <c r="C25" s="87"/>
      <c r="D25" s="73">
        <v>2</v>
      </c>
      <c r="E25" s="74"/>
      <c r="F25" s="75"/>
      <c r="G25" s="74"/>
      <c r="H25" s="32">
        <f>IF(D25=Sheet2!B10,"",IF((D25+F25)&lt;&gt;0,(D25+F25), ""))</f>
        <v>2</v>
      </c>
      <c r="I25" s="18"/>
      <c r="J25" s="20" t="s">
        <v>18</v>
      </c>
      <c r="K25" s="86"/>
      <c r="L25" s="87"/>
      <c r="M25" s="73">
        <v>2</v>
      </c>
      <c r="N25" s="74"/>
      <c r="O25" s="75"/>
      <c r="P25" s="74"/>
      <c r="Q25" s="32">
        <f>IF(M25=Sheet2!K10,"",IF((M25+O25)&lt;&gt;0,(M25+O25), ""))</f>
        <v>2</v>
      </c>
    </row>
    <row r="26" spans="1:17">
      <c r="A26" s="34" t="s">
        <v>58</v>
      </c>
      <c r="B26" s="86"/>
      <c r="C26" s="87"/>
      <c r="D26" s="73"/>
      <c r="E26" s="74"/>
      <c r="F26" s="75"/>
      <c r="G26" s="74"/>
      <c r="H26" s="32" t="str">
        <f>IF(D26=Sheet2!B10,"",IF((D26+F26)&lt;&gt;0,((D26*2)+F26), ""))</f>
        <v/>
      </c>
      <c r="I26" s="18"/>
      <c r="J26" s="34" t="s">
        <v>58</v>
      </c>
      <c r="K26" s="86"/>
      <c r="L26" s="87"/>
      <c r="M26" s="73"/>
      <c r="N26" s="74"/>
      <c r="O26" s="75"/>
      <c r="P26" s="74"/>
      <c r="Q26" s="32" t="str">
        <f>IF(M26=Sheet2!K10,"",IF((M26+O26)&lt;&gt;0,((M26*2)+O26), ""))</f>
        <v/>
      </c>
    </row>
    <row r="27" spans="1:17">
      <c r="A27" s="34" t="s">
        <v>59</v>
      </c>
      <c r="B27" s="86"/>
      <c r="C27" s="87"/>
      <c r="D27" s="73"/>
      <c r="E27" s="74"/>
      <c r="F27" s="75"/>
      <c r="G27" s="74"/>
      <c r="H27" s="32" t="str">
        <f>IF(D27=Sheet2!B10,"",IF((D27+F27)&lt;&gt;0,((D27*3)+F27), ""))</f>
        <v/>
      </c>
      <c r="I27" s="18"/>
      <c r="J27" s="34" t="s">
        <v>59</v>
      </c>
      <c r="K27" s="86"/>
      <c r="L27" s="87"/>
      <c r="M27" s="73"/>
      <c r="N27" s="74"/>
      <c r="O27" s="75"/>
      <c r="P27" s="74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86"/>
      <c r="C28" s="87"/>
      <c r="D28" s="73">
        <v>2</v>
      </c>
      <c r="E28" s="74"/>
      <c r="F28" s="75"/>
      <c r="G28" s="74"/>
      <c r="H28" s="32"/>
      <c r="I28" s="18"/>
      <c r="J28" s="20" t="s">
        <v>19</v>
      </c>
      <c r="K28" s="86"/>
      <c r="L28" s="87"/>
      <c r="M28" s="73">
        <v>2</v>
      </c>
      <c r="N28" s="74"/>
      <c r="O28" s="75"/>
      <c r="P28" s="74"/>
      <c r="Q28" s="32"/>
    </row>
    <row r="29" spans="1:17" ht="16" thickBot="1">
      <c r="A29" s="67" t="s">
        <v>15</v>
      </c>
      <c r="B29" s="68"/>
      <c r="C29" s="69"/>
      <c r="D29" s="70" t="str">
        <f>"="&amp;"1x"&amp;IF(SUM(D19:D24,F19:F28,D25,D28)&lt;&gt;0,SUM(D19:D24,F19:F28,D25,D28),0)&amp;"+"&amp;"2x"&amp;IF(AND(D26&lt;&gt;0,D26&lt;&gt;Sheet2!B10),D26,0) &amp; "+"&amp; "3x" &amp; IF(AND(D27&lt;&gt;0,D27&lt;&gt;Sheet2!B10),D27,0)</f>
        <v>=1x12+2x0+3x0</v>
      </c>
      <c r="E29" s="71"/>
      <c r="F29" s="71"/>
      <c r="G29" s="72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12</v>
      </c>
      <c r="I29" s="18"/>
      <c r="J29" s="126" t="s">
        <v>15</v>
      </c>
      <c r="K29" s="68"/>
      <c r="L29" s="127"/>
      <c r="M29" s="70" t="str">
        <f>"="&amp;"1x"&amp;IF(SUM(M19:M24,O19:O28,M25,M28)&lt;&gt;0,SUM(M19:M24,O19:O28,M25,M28),0)&amp;"+"&amp;"2x"&amp;IF(AND(M26&lt;&gt;0,M26&lt;&gt;Sheet2!B10),M26,0) &amp; "+"&amp; "3x" &amp; IF(AND(M27&lt;&gt;0,M27&lt;&gt;Sheet2!B10),M27,0)</f>
        <v>=1x12+2x0+3x0</v>
      </c>
      <c r="N29" s="71"/>
      <c r="O29" s="71"/>
      <c r="P29" s="72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12</v>
      </c>
    </row>
    <row r="30" spans="1:17" ht="7.5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" thickTop="1" thickBot="1">
      <c r="A31" s="76" t="s">
        <v>16</v>
      </c>
      <c r="B31" s="77"/>
      <c r="C31" s="77"/>
      <c r="D31" s="77"/>
      <c r="E31" s="77"/>
      <c r="F31" s="77"/>
      <c r="G31" s="77"/>
      <c r="H31" s="78"/>
      <c r="I31" s="18"/>
      <c r="J31" s="76" t="s">
        <v>17</v>
      </c>
      <c r="K31" s="77"/>
      <c r="L31" s="77"/>
      <c r="M31" s="77"/>
      <c r="N31" s="77"/>
      <c r="O31" s="77"/>
      <c r="P31" s="77"/>
      <c r="Q31" s="78"/>
    </row>
    <row r="32" spans="1:17" s="38" customFormat="1" ht="37" thickTop="1">
      <c r="A32" s="35" t="s">
        <v>13</v>
      </c>
      <c r="B32" s="79" t="s">
        <v>14</v>
      </c>
      <c r="C32" s="80"/>
      <c r="D32" s="81" t="s">
        <v>41</v>
      </c>
      <c r="E32" s="82"/>
      <c r="F32" s="83" t="s">
        <v>42</v>
      </c>
      <c r="G32" s="82"/>
      <c r="H32" s="36" t="s">
        <v>53</v>
      </c>
      <c r="I32" s="37"/>
      <c r="J32" s="35" t="s">
        <v>13</v>
      </c>
      <c r="K32" s="79" t="s">
        <v>14</v>
      </c>
      <c r="L32" s="80"/>
      <c r="M32" s="81" t="s">
        <v>41</v>
      </c>
      <c r="N32" s="82"/>
      <c r="O32" s="83" t="s">
        <v>42</v>
      </c>
      <c r="P32" s="82"/>
      <c r="Q32" s="36" t="s">
        <v>53</v>
      </c>
    </row>
    <row r="33" spans="1:17">
      <c r="A33" s="19" t="s">
        <v>54</v>
      </c>
      <c r="B33" s="62">
        <f>K24+2</f>
        <v>44877</v>
      </c>
      <c r="C33" s="63"/>
      <c r="D33" s="64"/>
      <c r="E33" s="65"/>
      <c r="F33" s="66"/>
      <c r="G33" s="65"/>
      <c r="H33" s="32" t="str">
        <f>IF(D33=Sheet2!B24,"",IF((D33+F33)&lt;&gt;0,(D33+F33), ""))</f>
        <v/>
      </c>
      <c r="I33" s="21"/>
      <c r="J33" s="19" t="s">
        <v>54</v>
      </c>
      <c r="K33" s="62">
        <f>B38+2</f>
        <v>44884</v>
      </c>
      <c r="L33" s="63"/>
      <c r="M33" s="64"/>
      <c r="N33" s="65"/>
      <c r="O33" s="66"/>
      <c r="P33" s="65"/>
      <c r="Q33" s="32" t="str">
        <f>IF(M33=Sheet2!K24,"",IF((M33+O33)&lt;&gt;0,(M33+O33), ""))</f>
        <v/>
      </c>
    </row>
    <row r="34" spans="1:17" ht="15" customHeight="1">
      <c r="A34" s="19" t="s">
        <v>6</v>
      </c>
      <c r="B34" s="62">
        <f>B33+1</f>
        <v>44878</v>
      </c>
      <c r="C34" s="63"/>
      <c r="D34" s="73"/>
      <c r="E34" s="74"/>
      <c r="F34" s="75"/>
      <c r="G34" s="74"/>
      <c r="H34" s="32" t="str">
        <f>IF(D34=Sheet2!B24,"",IF((D34+F34)&lt;&gt;0,(D34+F34), ""))</f>
        <v/>
      </c>
      <c r="I34" s="18"/>
      <c r="J34" s="19" t="s">
        <v>6</v>
      </c>
      <c r="K34" s="62">
        <f>K33+1</f>
        <v>44885</v>
      </c>
      <c r="L34" s="63"/>
      <c r="M34" s="73"/>
      <c r="N34" s="74"/>
      <c r="O34" s="75"/>
      <c r="P34" s="74"/>
      <c r="Q34" s="32" t="str">
        <f>IF(M34=Sheet2!K24,"",IF((M34+O34)&lt;&gt;0,(M34+O34), ""))</f>
        <v/>
      </c>
    </row>
    <row r="35" spans="1:17" ht="15" customHeight="1">
      <c r="A35" s="19" t="s">
        <v>7</v>
      </c>
      <c r="B35" s="62">
        <f t="shared" ref="B35:B38" si="2">B34+1</f>
        <v>44879</v>
      </c>
      <c r="C35" s="63"/>
      <c r="D35" s="73"/>
      <c r="E35" s="74"/>
      <c r="F35" s="75">
        <v>6</v>
      </c>
      <c r="G35" s="74"/>
      <c r="H35" s="32" t="str">
        <f>IF(D35=Sheet2!B24,"",IF((D35+F35)&lt;&gt;0,(D35+F35), ""))</f>
        <v/>
      </c>
      <c r="I35" s="18"/>
      <c r="J35" s="19" t="s">
        <v>7</v>
      </c>
      <c r="K35" s="62">
        <f t="shared" ref="K35:K38" si="3">K34+1</f>
        <v>44886</v>
      </c>
      <c r="L35" s="63"/>
      <c r="M35" s="73"/>
      <c r="N35" s="74"/>
      <c r="O35" s="75">
        <v>6</v>
      </c>
      <c r="P35" s="74"/>
      <c r="Q35" s="32" t="str">
        <f>IF(M35=Sheet2!K24,"",IF((M35+O35)&lt;&gt;0,(M35+O35), ""))</f>
        <v/>
      </c>
    </row>
    <row r="36" spans="1:17" ht="15" customHeight="1">
      <c r="A36" s="19" t="s">
        <v>8</v>
      </c>
      <c r="B36" s="62">
        <f t="shared" si="2"/>
        <v>44880</v>
      </c>
      <c r="C36" s="63"/>
      <c r="D36" s="73"/>
      <c r="E36" s="74"/>
      <c r="F36" s="75"/>
      <c r="G36" s="74"/>
      <c r="H36" s="32" t="str">
        <f>IF(D36=Sheet2!B24,"",IF((D36+F36)&lt;&gt;0,(D36+F36), ""))</f>
        <v/>
      </c>
      <c r="I36" s="18"/>
      <c r="J36" s="19" t="s">
        <v>8</v>
      </c>
      <c r="K36" s="62">
        <f t="shared" si="3"/>
        <v>44887</v>
      </c>
      <c r="L36" s="63"/>
      <c r="M36" s="73"/>
      <c r="N36" s="74"/>
      <c r="O36" s="75"/>
      <c r="P36" s="74"/>
      <c r="Q36" s="32" t="str">
        <f>IF(M36=Sheet2!K24,"",IF((M36+O36)&lt;&gt;0,(M36+O36), ""))</f>
        <v/>
      </c>
    </row>
    <row r="37" spans="1:17" ht="15" customHeight="1">
      <c r="A37" s="19" t="s">
        <v>9</v>
      </c>
      <c r="B37" s="62">
        <f t="shared" si="2"/>
        <v>44881</v>
      </c>
      <c r="C37" s="63"/>
      <c r="D37" s="73">
        <v>2</v>
      </c>
      <c r="E37" s="74"/>
      <c r="F37" s="75"/>
      <c r="G37" s="74"/>
      <c r="H37" s="32">
        <f>IF(D37=Sheet2!B24,"",IF((D37+F37)&lt;&gt;0,(D37+F37), ""))</f>
        <v>2</v>
      </c>
      <c r="I37" s="18"/>
      <c r="J37" s="19" t="s">
        <v>9</v>
      </c>
      <c r="K37" s="62">
        <f t="shared" si="3"/>
        <v>44888</v>
      </c>
      <c r="L37" s="63"/>
      <c r="M37" s="73">
        <v>2</v>
      </c>
      <c r="N37" s="74"/>
      <c r="O37" s="75"/>
      <c r="P37" s="74"/>
      <c r="Q37" s="32">
        <f>IF(M37=Sheet2!K24,"",IF((M37+O37)&lt;&gt;0,(M37+O37), ""))</f>
        <v>2</v>
      </c>
    </row>
    <row r="38" spans="1:17" ht="15" customHeight="1">
      <c r="A38" s="19" t="s">
        <v>10</v>
      </c>
      <c r="B38" s="62">
        <f t="shared" si="2"/>
        <v>44882</v>
      </c>
      <c r="C38" s="63"/>
      <c r="D38" s="73"/>
      <c r="E38" s="74"/>
      <c r="F38" s="75"/>
      <c r="G38" s="74"/>
      <c r="H38" s="32" t="str">
        <f>IF(D38=Sheet2!B24,"",IF((D38+F38)&lt;&gt;0,(D38+F38), ""))</f>
        <v/>
      </c>
      <c r="I38" s="18"/>
      <c r="J38" s="19" t="s">
        <v>10</v>
      </c>
      <c r="K38" s="62">
        <f t="shared" si="3"/>
        <v>44889</v>
      </c>
      <c r="L38" s="63"/>
      <c r="M38" s="73"/>
      <c r="N38" s="74"/>
      <c r="O38" s="75"/>
      <c r="P38" s="74"/>
      <c r="Q38" s="32" t="str">
        <f>IF(M38=Sheet2!K24,"",IF((M38+O38)&lt;&gt;0,(M38+O38), ""))</f>
        <v/>
      </c>
    </row>
    <row r="39" spans="1:17" ht="21.75" customHeight="1">
      <c r="A39" s="20" t="s">
        <v>18</v>
      </c>
      <c r="B39" s="62"/>
      <c r="C39" s="63"/>
      <c r="D39" s="73">
        <v>2</v>
      </c>
      <c r="E39" s="74"/>
      <c r="F39" s="75"/>
      <c r="G39" s="74"/>
      <c r="H39" s="32">
        <f>IF(D39=Sheet2!B24,"",IF((D39+F39)&lt;&gt;0,(D39+F39), ""))</f>
        <v>2</v>
      </c>
      <c r="I39" s="18"/>
      <c r="J39" s="20" t="s">
        <v>18</v>
      </c>
      <c r="K39" s="62"/>
      <c r="L39" s="63"/>
      <c r="M39" s="73">
        <v>2</v>
      </c>
      <c r="N39" s="74"/>
      <c r="O39" s="75"/>
      <c r="P39" s="74"/>
      <c r="Q39" s="32">
        <f>IF(M39=Sheet2!K24,"",IF((M39+O39)&lt;&gt;0,(M39+O39), ""))</f>
        <v>2</v>
      </c>
    </row>
    <row r="40" spans="1:17">
      <c r="A40" s="34" t="s">
        <v>58</v>
      </c>
      <c r="B40" s="62"/>
      <c r="C40" s="63"/>
      <c r="D40" s="73"/>
      <c r="E40" s="74"/>
      <c r="F40" s="75"/>
      <c r="G40" s="74"/>
      <c r="H40" s="32" t="str">
        <f>IF(D40=Sheet2!B24,"",IF((D40+F40)&lt;&gt;0,((D40*2)+F40), ""))</f>
        <v/>
      </c>
      <c r="I40" s="18"/>
      <c r="J40" s="34" t="s">
        <v>58</v>
      </c>
      <c r="K40" s="62"/>
      <c r="L40" s="63"/>
      <c r="M40" s="73"/>
      <c r="N40" s="74"/>
      <c r="O40" s="75"/>
      <c r="P40" s="74"/>
      <c r="Q40" s="32" t="str">
        <f>IF(M40=Sheet2!K24,"",IF((M40+O40)&lt;&gt;0,((M40*2)+O40), ""))</f>
        <v/>
      </c>
    </row>
    <row r="41" spans="1:17">
      <c r="A41" s="34" t="s">
        <v>59</v>
      </c>
      <c r="B41" s="62"/>
      <c r="C41" s="63"/>
      <c r="D41" s="73"/>
      <c r="E41" s="74"/>
      <c r="F41" s="75"/>
      <c r="G41" s="74"/>
      <c r="H41" s="32" t="str">
        <f>IF(D41=Sheet2!B24,"",IF((D41+F41)&lt;&gt;0,((D41*3)+F41), ""))</f>
        <v/>
      </c>
      <c r="I41" s="18"/>
      <c r="J41" s="34" t="s">
        <v>59</v>
      </c>
      <c r="K41" s="62"/>
      <c r="L41" s="63"/>
      <c r="M41" s="73"/>
      <c r="N41" s="74"/>
      <c r="O41" s="75"/>
      <c r="P41" s="74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62"/>
      <c r="C42" s="63"/>
      <c r="D42" s="73">
        <v>2</v>
      </c>
      <c r="E42" s="74"/>
      <c r="F42" s="75"/>
      <c r="G42" s="74"/>
      <c r="H42" s="32"/>
      <c r="I42" s="18"/>
      <c r="J42" s="20" t="s">
        <v>19</v>
      </c>
      <c r="K42" s="62"/>
      <c r="L42" s="63"/>
      <c r="M42" s="73">
        <v>2</v>
      </c>
      <c r="N42" s="74"/>
      <c r="O42" s="75"/>
      <c r="P42" s="74"/>
      <c r="Q42" s="32"/>
    </row>
    <row r="43" spans="1:17" ht="16" thickBot="1">
      <c r="A43" s="67" t="s">
        <v>15</v>
      </c>
      <c r="B43" s="68"/>
      <c r="C43" s="69"/>
      <c r="D43" s="70" t="str">
        <f>"="&amp;"1x"&amp;IF(SUM(D33:D38,F33:F42,D39,D42)&lt;&gt;0,SUM(D33:D38,F33:F42,D39,D42),0)&amp;"+"&amp;"2x"&amp;IF(AND(D40&lt;&gt;0,D40&lt;&gt;Sheet2!B10),D40,0) &amp; "+"&amp; "3x" &amp; IF(AND(D41&lt;&gt;0,D41&lt;&gt;Sheet2!B10),D41,0)</f>
        <v>=1x12+2x0+3x0</v>
      </c>
      <c r="E43" s="71"/>
      <c r="F43" s="71"/>
      <c r="G43" s="72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12</v>
      </c>
      <c r="I43" s="18"/>
      <c r="J43" s="67" t="s">
        <v>15</v>
      </c>
      <c r="K43" s="68"/>
      <c r="L43" s="69"/>
      <c r="M43" s="70" t="str">
        <f>"="&amp;"1x"&amp;IF(SUM(M33:M38,O33:O42,M39,M42)&lt;&gt;0,SUM(M33:M38,O33:O42,M39,M42),0)&amp;"+"&amp;"2x"&amp;IF(AND(M40&lt;&gt;0,M40&lt;&gt;Sheet2!B10),M40,0) &amp; "+"&amp; "3x" &amp; IF(AND(M41&lt;&gt;0,M41&lt;&gt;Sheet2!B10),M41,0)</f>
        <v>=1x12+2x0+3x0</v>
      </c>
      <c r="N43" s="71"/>
      <c r="O43" s="71"/>
      <c r="P43" s="72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12</v>
      </c>
    </row>
    <row r="44" spans="1:17" ht="7.5" customHeight="1" thickTop="1" thickBot="1">
      <c r="A44" s="58"/>
      <c r="B44" s="59"/>
      <c r="C44" s="59"/>
      <c r="D44" s="60"/>
      <c r="E44" s="60"/>
      <c r="F44" s="60"/>
      <c r="G44" s="60"/>
      <c r="H44" s="61"/>
      <c r="I44" s="18"/>
      <c r="J44" s="55"/>
      <c r="K44" s="55"/>
      <c r="L44" s="55"/>
      <c r="M44" s="56"/>
      <c r="N44" s="56"/>
      <c r="O44" s="56"/>
      <c r="P44" s="56"/>
      <c r="Q44" s="57"/>
    </row>
    <row r="45" spans="1:17" ht="17" thickTop="1" thickBot="1">
      <c r="A45" s="76" t="s">
        <v>85</v>
      </c>
      <c r="B45" s="77"/>
      <c r="C45" s="77"/>
      <c r="D45" s="77"/>
      <c r="E45" s="77"/>
      <c r="F45" s="77"/>
      <c r="G45" s="77"/>
      <c r="H45" s="78"/>
      <c r="I45" s="18"/>
    </row>
    <row r="46" spans="1:17" s="38" customFormat="1" ht="37" thickTop="1">
      <c r="A46" s="35" t="s">
        <v>13</v>
      </c>
      <c r="B46" s="79" t="s">
        <v>14</v>
      </c>
      <c r="C46" s="80"/>
      <c r="D46" s="81" t="s">
        <v>41</v>
      </c>
      <c r="E46" s="82"/>
      <c r="F46" s="83" t="s">
        <v>42</v>
      </c>
      <c r="G46" s="82"/>
      <c r="H46" s="36" t="s">
        <v>53</v>
      </c>
      <c r="I46" s="37"/>
    </row>
    <row r="47" spans="1:17">
      <c r="A47" s="19" t="s">
        <v>54</v>
      </c>
      <c r="B47" s="62">
        <f>K38+2</f>
        <v>44891</v>
      </c>
      <c r="C47" s="63"/>
      <c r="D47" s="64"/>
      <c r="E47" s="65"/>
      <c r="F47" s="66"/>
      <c r="G47" s="65"/>
      <c r="H47" s="32" t="str">
        <f>IF(D47=Sheet2!B38,"",IF((D47+F47)&lt;&gt;0,(D47+F47), ""))</f>
        <v/>
      </c>
      <c r="I47" s="21"/>
    </row>
    <row r="48" spans="1:17" ht="15" customHeight="1">
      <c r="A48" s="19" t="s">
        <v>6</v>
      </c>
      <c r="B48" s="62">
        <f>B47+1</f>
        <v>44892</v>
      </c>
      <c r="C48" s="63"/>
      <c r="D48" s="73"/>
      <c r="E48" s="74"/>
      <c r="F48" s="75"/>
      <c r="G48" s="74"/>
      <c r="H48" s="32" t="str">
        <f>IF(D48=Sheet2!B38,"",IF((D48+F48)&lt;&gt;0,(D48+F48), ""))</f>
        <v/>
      </c>
      <c r="I48" s="18"/>
    </row>
    <row r="49" spans="1:17" ht="15" customHeight="1">
      <c r="A49" s="19" t="s">
        <v>7</v>
      </c>
      <c r="B49" s="62">
        <f t="shared" ref="B49:B52" si="4">B48+1</f>
        <v>44893</v>
      </c>
      <c r="C49" s="63"/>
      <c r="D49" s="73"/>
      <c r="E49" s="74"/>
      <c r="F49" s="75">
        <v>6</v>
      </c>
      <c r="G49" s="74"/>
      <c r="H49" s="32" t="str">
        <f>IF(D49=Sheet2!B38,"",IF((D49+F49)&lt;&gt;0,(D49+F49), ""))</f>
        <v/>
      </c>
      <c r="I49" s="18"/>
    </row>
    <row r="50" spans="1:17" ht="15" customHeight="1">
      <c r="A50" s="19" t="s">
        <v>8</v>
      </c>
      <c r="B50" s="62">
        <f t="shared" si="4"/>
        <v>44894</v>
      </c>
      <c r="C50" s="63"/>
      <c r="D50" s="73"/>
      <c r="E50" s="74"/>
      <c r="F50" s="75"/>
      <c r="G50" s="74"/>
      <c r="H50" s="32" t="str">
        <f>IF(D50=Sheet2!B38,"",IF((D50+F50)&lt;&gt;0,(D50+F50), ""))</f>
        <v/>
      </c>
      <c r="I50" s="18"/>
    </row>
    <row r="51" spans="1:17" ht="15" customHeight="1">
      <c r="A51" s="19" t="s">
        <v>9</v>
      </c>
      <c r="B51" s="62">
        <f t="shared" si="4"/>
        <v>44895</v>
      </c>
      <c r="C51" s="63"/>
      <c r="D51" s="73">
        <v>2</v>
      </c>
      <c r="E51" s="74"/>
      <c r="F51" s="75"/>
      <c r="G51" s="74"/>
      <c r="H51" s="32">
        <f>IF(D51=Sheet2!B38,"",IF((D51+F51)&lt;&gt;0,(D51+F51), ""))</f>
        <v>2</v>
      </c>
      <c r="I51" s="18"/>
    </row>
    <row r="52" spans="1:17" ht="15" customHeight="1">
      <c r="A52" s="19" t="s">
        <v>10</v>
      </c>
      <c r="B52" s="62">
        <f t="shared" si="4"/>
        <v>44896</v>
      </c>
      <c r="C52" s="63"/>
      <c r="D52" s="73"/>
      <c r="E52" s="74"/>
      <c r="F52" s="75"/>
      <c r="G52" s="74"/>
      <c r="H52" s="32" t="str">
        <f>IF(D52=Sheet2!B38,"",IF((D52+F52)&lt;&gt;0,(D52+F52), ""))</f>
        <v/>
      </c>
      <c r="I52" s="18"/>
    </row>
    <row r="53" spans="1:17" ht="21.75" customHeight="1">
      <c r="A53" s="20" t="s">
        <v>18</v>
      </c>
      <c r="B53" s="62"/>
      <c r="C53" s="63"/>
      <c r="D53" s="73">
        <v>2</v>
      </c>
      <c r="E53" s="74"/>
      <c r="F53" s="75"/>
      <c r="G53" s="74"/>
      <c r="H53" s="32">
        <f>IF(D53=Sheet2!B38,"",IF((D53+F53)&lt;&gt;0,(D53+F53), ""))</f>
        <v>2</v>
      </c>
      <c r="I53" s="18"/>
    </row>
    <row r="54" spans="1:17">
      <c r="A54" s="34" t="s">
        <v>58</v>
      </c>
      <c r="B54" s="62"/>
      <c r="C54" s="63"/>
      <c r="D54" s="73"/>
      <c r="E54" s="74"/>
      <c r="F54" s="75"/>
      <c r="G54" s="74"/>
      <c r="H54" s="32" t="str">
        <f>IF(D54=Sheet2!B38,"",IF((D54+F54)&lt;&gt;0,((D54*2)+F54), ""))</f>
        <v/>
      </c>
      <c r="I54" s="18"/>
    </row>
    <row r="55" spans="1:17">
      <c r="A55" s="34" t="s">
        <v>59</v>
      </c>
      <c r="B55" s="62"/>
      <c r="C55" s="63"/>
      <c r="D55" s="73"/>
      <c r="E55" s="74"/>
      <c r="F55" s="75"/>
      <c r="G55" s="74"/>
      <c r="H55" s="32" t="str">
        <f>IF(D55=Sheet2!B38,"",IF((D55+F55)&lt;&gt;0,((D55*3)+F55), ""))</f>
        <v/>
      </c>
      <c r="I55" s="18"/>
    </row>
    <row r="56" spans="1:17" ht="21.75" customHeight="1">
      <c r="A56" s="20" t="s">
        <v>19</v>
      </c>
      <c r="B56" s="62"/>
      <c r="C56" s="63"/>
      <c r="D56" s="73">
        <v>2</v>
      </c>
      <c r="E56" s="74"/>
      <c r="F56" s="75"/>
      <c r="G56" s="74"/>
      <c r="H56" s="32"/>
      <c r="I56" s="18"/>
    </row>
    <row r="57" spans="1:17" ht="16" thickBot="1">
      <c r="A57" s="67" t="s">
        <v>15</v>
      </c>
      <c r="B57" s="68"/>
      <c r="C57" s="69"/>
      <c r="D57" s="70" t="str">
        <f>"="&amp;"1x"&amp;IF(SUM(D47:D52,F47:F56,D53,D56)&lt;&gt;0,SUM(D47:D52,F47:F56,D53,D56),0)&amp;"+"&amp;"2x"&amp;IF(AND(D54&lt;&gt;0,D54&lt;&gt;Sheet2!B24),D54,0) &amp; "+"&amp; "3x" &amp; IF(AND(D55&lt;&gt;0,D55&lt;&gt;Sheet2!B24),D55,0)</f>
        <v>=1x12+2x0+3x0</v>
      </c>
      <c r="E57" s="71"/>
      <c r="F57" s="71"/>
      <c r="G57" s="72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12</v>
      </c>
      <c r="I57" s="18"/>
    </row>
    <row r="58" spans="1:17" ht="16" thickTop="1">
      <c r="A58" s="55"/>
      <c r="B58" s="55"/>
      <c r="C58" s="55"/>
      <c r="D58" s="56"/>
      <c r="E58" s="56"/>
      <c r="F58" s="56"/>
      <c r="G58" s="56"/>
      <c r="H58" s="57"/>
      <c r="I58" s="18"/>
      <c r="J58" s="55"/>
      <c r="K58" s="55"/>
      <c r="L58" s="55"/>
      <c r="M58" s="56"/>
      <c r="N58" s="56"/>
      <c r="O58" s="56"/>
      <c r="P58" s="56"/>
      <c r="Q58" s="57"/>
    </row>
    <row r="59" spans="1:17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" thickBot="1">
      <c r="A60" s="129" t="str">
        <f>"کۆی گشتی کاتژمێرەکان : [" &amp; SUM(H29,Q29,H43,Q43,H57) &amp; "] کاتژمێر"</f>
        <v>کۆی گشتی کاتژمێرەکان : [60] کاتژمێر</v>
      </c>
      <c r="B60" s="129"/>
      <c r="C60" s="129"/>
      <c r="D60" s="129"/>
      <c r="E60" s="129"/>
      <c r="F60" s="129"/>
      <c r="G60" s="129"/>
      <c r="H60" s="22"/>
      <c r="I60" s="129" t="str">
        <f>"کۆی کاتژمێرەکانی زێدەکی :[" &amp; SUM(H29,Q29,H43,Q43,H57) - (IF(H29=0,0,P5)+IF(Q29=0,0,P5)+IF(H43=0,0,P5)+IF(Q43=0,0,P5)+IF(H57=0,0,P5)) &amp; "] کاتژمێر"</f>
        <v>کۆی کاتژمێرەکانی زێدەکی :[30] کاتژمێر</v>
      </c>
      <c r="J60" s="129"/>
      <c r="K60" s="129"/>
      <c r="L60" s="129"/>
      <c r="M60" s="129"/>
      <c r="N60" s="129"/>
      <c r="O60" s="129"/>
      <c r="P60" s="22"/>
      <c r="Q60" s="22"/>
    </row>
    <row r="61" spans="1:17" ht="17" thickTop="1" thickBot="1">
      <c r="A61" s="129" t="str">
        <f>"کۆی کاتژمێرەکانی نیساب :[" &amp;IF(H29=0,0,P5)+IF(Q29=0,0,P5)+IF(H43=0,0,P5)+IF(Q43=0,0,P5)+IF(H57=0,0,P5) &amp; "] کاتژمێر"</f>
        <v>کۆی کاتژمێرەکانی نیساب :[30] کاتژمێر</v>
      </c>
      <c r="B61" s="129"/>
      <c r="C61" s="129"/>
      <c r="D61" s="129"/>
      <c r="E61" s="129"/>
      <c r="F61" s="129"/>
      <c r="G61" s="129"/>
      <c r="H61" s="22"/>
      <c r="I61" s="130" t="s">
        <v>20</v>
      </c>
      <c r="J61" s="130"/>
      <c r="K61" s="130"/>
      <c r="L61" s="133">
        <f>IF(C5=Sheet2!A3,4500,IF(C5=Sheet2!A4,5500,IF(C5=Sheet2!A5,6500,IF(C5=Sheet2!A2,3500,IF(C5=Sheet2!A1,2500,7500)))))</f>
        <v>6500</v>
      </c>
      <c r="M61" s="133"/>
      <c r="N61" s="23" t="s">
        <v>30</v>
      </c>
      <c r="O61" s="22"/>
      <c r="P61" s="22"/>
      <c r="Q61" s="22"/>
    </row>
    <row r="62" spans="1:17" ht="17" thickTop="1" thickBot="1">
      <c r="A62" s="12"/>
      <c r="B62" s="12"/>
      <c r="C62" s="12"/>
      <c r="D62" s="12"/>
      <c r="E62" s="12"/>
      <c r="F62" s="12"/>
      <c r="G62" s="12"/>
      <c r="H62" s="22"/>
      <c r="I62" s="131" t="s">
        <v>31</v>
      </c>
      <c r="J62" s="131"/>
      <c r="K62" s="131"/>
      <c r="L62" s="134">
        <f>L61*( SUM(H29,Q29,H43,Q43,H57) - (IF(H29=0,0,P5)+IF(Q29=0,0,P5)+IF(H43=0,0,P5)+IF(Q43=0,0,P5)+IF(H57=0,0,P5)))</f>
        <v>195000</v>
      </c>
      <c r="M62" s="134"/>
      <c r="N62" s="23" t="s">
        <v>30</v>
      </c>
      <c r="O62" s="22"/>
      <c r="P62" s="22"/>
      <c r="Q62" s="22"/>
    </row>
    <row r="63" spans="1:17" ht="51" customHeight="1" thickTop="1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>
      <c r="A64" s="128" t="s">
        <v>43</v>
      </c>
      <c r="B64" s="128"/>
      <c r="C64" s="128"/>
      <c r="D64" s="128"/>
      <c r="E64" s="4"/>
      <c r="F64" s="4"/>
      <c r="M64" s="102" t="s">
        <v>44</v>
      </c>
      <c r="N64" s="102"/>
      <c r="O64" s="102"/>
    </row>
    <row r="65" spans="1:17">
      <c r="A65" s="128" t="s">
        <v>45</v>
      </c>
      <c r="B65" s="128"/>
      <c r="C65" s="128"/>
      <c r="D65" s="128"/>
      <c r="E65" s="4"/>
      <c r="F65" s="4"/>
      <c r="M65" s="102" t="s">
        <v>46</v>
      </c>
      <c r="N65" s="102"/>
      <c r="O65" s="102"/>
    </row>
    <row r="66" spans="1:17" ht="40.5" customHeight="1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>
      <c r="A67" s="132" t="str">
        <f>C4</f>
        <v xml:space="preserve">د.تابان كمال رشيد </v>
      </c>
      <c r="B67" s="132"/>
      <c r="C67" s="132"/>
      <c r="D67" s="8"/>
      <c r="E67" s="4"/>
      <c r="F67" s="4"/>
      <c r="G67" s="128" t="s">
        <v>84</v>
      </c>
      <c r="H67" s="128"/>
      <c r="I67" s="128"/>
      <c r="J67" s="128"/>
      <c r="K67" s="3"/>
      <c r="L67" s="3"/>
      <c r="M67" s="102" t="s">
        <v>33</v>
      </c>
      <c r="N67" s="102"/>
      <c r="O67" s="102"/>
    </row>
    <row r="68" spans="1:17" ht="14.25" customHeight="1">
      <c r="A68" s="132" t="s">
        <v>47</v>
      </c>
      <c r="B68" s="132"/>
      <c r="C68" s="132"/>
      <c r="D68" s="8"/>
      <c r="E68" s="4"/>
      <c r="F68" s="4"/>
      <c r="G68" s="128" t="s">
        <v>48</v>
      </c>
      <c r="H68" s="128"/>
      <c r="I68" s="128"/>
      <c r="J68" s="128"/>
      <c r="K68" s="3"/>
      <c r="L68" s="3"/>
      <c r="M68" s="102" t="s">
        <v>49</v>
      </c>
      <c r="N68" s="102"/>
      <c r="O68" s="10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96">
    <mergeCell ref="B9:E9"/>
    <mergeCell ref="F9:I9"/>
    <mergeCell ref="B11:E11"/>
    <mergeCell ref="D32:E32"/>
    <mergeCell ref="B33:C33"/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D15:E15"/>
    <mergeCell ref="A14:C15"/>
    <mergeCell ref="D14:E14"/>
    <mergeCell ref="N12:O12"/>
    <mergeCell ref="F33:G33"/>
    <mergeCell ref="F32:G32"/>
    <mergeCell ref="D33:E33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K33:L33"/>
    <mergeCell ref="B34:C34"/>
    <mergeCell ref="M33:N33"/>
    <mergeCell ref="M22:N22"/>
    <mergeCell ref="F23:G23"/>
    <mergeCell ref="F24:G24"/>
    <mergeCell ref="M29:P29"/>
    <mergeCell ref="K27:L27"/>
    <mergeCell ref="K28:L28"/>
    <mergeCell ref="F27:G27"/>
    <mergeCell ref="D27:E27"/>
    <mergeCell ref="A31:H31"/>
    <mergeCell ref="J29:L29"/>
    <mergeCell ref="B23:C23"/>
    <mergeCell ref="J31:Q31"/>
    <mergeCell ref="B27:C27"/>
    <mergeCell ref="A29:C29"/>
    <mergeCell ref="B24:C24"/>
    <mergeCell ref="B25:C25"/>
    <mergeCell ref="B28:C28"/>
    <mergeCell ref="F28:G28"/>
    <mergeCell ref="O26:P26"/>
    <mergeCell ref="K25:L25"/>
    <mergeCell ref="M28:N28"/>
    <mergeCell ref="B19:C19"/>
    <mergeCell ref="D28:E28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B22:C22"/>
    <mergeCell ref="F26:G26"/>
    <mergeCell ref="O24:P24"/>
    <mergeCell ref="O25:P25"/>
    <mergeCell ref="D20:E20"/>
    <mergeCell ref="D21:E21"/>
    <mergeCell ref="F25:G25"/>
    <mergeCell ref="M25:N25"/>
    <mergeCell ref="K26:L26"/>
    <mergeCell ref="D23:E23"/>
    <mergeCell ref="D24:E24"/>
    <mergeCell ref="B26:C26"/>
    <mergeCell ref="O19:P19"/>
    <mergeCell ref="O2:P2"/>
    <mergeCell ref="P7:Q7"/>
    <mergeCell ref="F14:Q14"/>
    <mergeCell ref="F15:Q15"/>
    <mergeCell ref="B10:E10"/>
    <mergeCell ref="F11:G11"/>
    <mergeCell ref="H11:I11"/>
    <mergeCell ref="J11:K11"/>
    <mergeCell ref="L11:M11"/>
    <mergeCell ref="B7:C7"/>
    <mergeCell ref="D7:E7"/>
    <mergeCell ref="M5:O5"/>
    <mergeCell ref="P8:Q8"/>
    <mergeCell ref="P12:Q12"/>
    <mergeCell ref="F12:I12"/>
    <mergeCell ref="B8:E8"/>
    <mergeCell ref="F8:I8"/>
    <mergeCell ref="F7:G7"/>
    <mergeCell ref="H7:I7"/>
    <mergeCell ref="J7:K7"/>
    <mergeCell ref="L7:M7"/>
    <mergeCell ref="N7:O7"/>
    <mergeCell ref="W5:X5"/>
    <mergeCell ref="A4:B4"/>
    <mergeCell ref="C4:F4"/>
    <mergeCell ref="A5:B5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W10:X10"/>
    <mergeCell ref="S5:T5"/>
    <mergeCell ref="Y8:AA8"/>
    <mergeCell ref="Y9:AA9"/>
    <mergeCell ref="Y10:AA10"/>
    <mergeCell ref="W9:X9"/>
    <mergeCell ref="K23:L23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AD10:AE10"/>
    <mergeCell ref="S8:T8"/>
    <mergeCell ref="S9:T9"/>
    <mergeCell ref="S10:T10"/>
    <mergeCell ref="U8:V8"/>
    <mergeCell ref="U9:V9"/>
    <mergeCell ref="U10:V10"/>
    <mergeCell ref="J10:K10"/>
    <mergeCell ref="N11:O11"/>
    <mergeCell ref="P10:Q10"/>
    <mergeCell ref="N10:O10"/>
    <mergeCell ref="AB9:AC9"/>
    <mergeCell ref="AB10:AC10"/>
    <mergeCell ref="W8:X8"/>
    <mergeCell ref="AB8:AC8"/>
    <mergeCell ref="L8:O8"/>
    <mergeCell ref="M19:N19"/>
    <mergeCell ref="M18:N18"/>
    <mergeCell ref="J12:M12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F19:G19"/>
    <mergeCell ref="O22:P22"/>
    <mergeCell ref="O18:P18"/>
    <mergeCell ref="O20:P20"/>
    <mergeCell ref="L10:M10"/>
    <mergeCell ref="P11:Q11"/>
    <mergeCell ref="D19:E19"/>
    <mergeCell ref="F18:G18"/>
    <mergeCell ref="M21:N21"/>
    <mergeCell ref="B20:C20"/>
    <mergeCell ref="B21:C21"/>
    <mergeCell ref="D22:E22"/>
    <mergeCell ref="F10:I10"/>
    <mergeCell ref="B12:E12"/>
    <mergeCell ref="M20:N20"/>
    <mergeCell ref="J9:M9"/>
    <mergeCell ref="N9:Q9"/>
    <mergeCell ref="A17:H17"/>
    <mergeCell ref="B18:C18"/>
    <mergeCell ref="D18:E18"/>
    <mergeCell ref="K18:L18"/>
    <mergeCell ref="J17:Q17"/>
    <mergeCell ref="K19:L19"/>
    <mergeCell ref="B48:C48"/>
    <mergeCell ref="D48:E48"/>
    <mergeCell ref="F48:G48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</mergeCells>
  <dataValidations count="6">
    <dataValidation type="list" allowBlank="1" showInputMessage="1" showErrorMessage="1" sqref="H33:H42 F34:F42 O20:O28 O34:O42 F20:F28 Q19:Q28 Q33:Q42 H19:H28 F48:F56 H47:H56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 B53:C56">
      <formula1>list3</formula1>
    </dataValidation>
    <dataValidation type="list" showInputMessage="1" showErrorMessage="1" sqref="O19 O33 F19 F33 F47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4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615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616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594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592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591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587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586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451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450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98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397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396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395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93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392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391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90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389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388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387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386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385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84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383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382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81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380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379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4" stopIfTrue="1" id="{ACAB6963-0F05-174F-BEDE-7463017DD63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15" stopIfTrue="1" id="{5D9733C1-9BB4-DA49-BAC5-6829304CE61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16" id="{9BC2C1B8-A2D9-BC42-A55B-A19454C9315A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13" id="{BA325ED3-9750-BA46-B70C-12ADDFDBD7F9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12" id="{D95C6CDC-07EA-1344-B8FE-F3DC5E7980E0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11" id="{375302B6-356C-6D44-BCBF-6A007128B2E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10" id="{02D10242-3E0E-6446-AD61-52F4E7B946F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09" id="{B7F748D2-BDC2-EF48-85C7-505AA4DDD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08" id="{84D7FE48-D86F-6949-BE91-CAFF9050DA2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M19:O19</xm:sqref>
        </x14:conditionalFormatting>
        <x14:conditionalFormatting xmlns:xm="http://schemas.microsoft.com/office/excel/2006/main">
          <x14:cfRule type="expression" priority="107" id="{BA520154-786A-D44E-9C28-33042821DB9A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06" id="{2855A05C-DA28-FC48-9A47-E2B361B3FD3C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105" id="{4ACB8584-6B65-A640-9AF9-AAC1FF1C7386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04" id="{48598B47-FF87-0742-9AAB-2663BF46D733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03" id="{16C195A0-6DE7-0A4B-ABB9-947D1D061F5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102" id="{98DBEE85-AB54-A546-9B40-5693F6113D7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01" id="{3638CAE2-EEEF-BA43-B530-54FF97B9B88A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00" id="{0F7EE1BE-7571-C043-9985-EAE439514A64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99" id="{E2FB6663-FCAC-ED43-BE6E-22D2308659B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98" id="{067883FF-25E6-814B-A712-E562B044F4A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97" id="{9046EB7D-A14B-C442-A6F5-7C3C0A4C606B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96" id="{2BDDBF7F-5BBF-3049-A51A-727CF932FCB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95" id="{D83C9FB1-8024-CB41-82B1-4D81653730B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94" id="{CE9E2723-8772-704C-9CF9-5B07F724C15C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93" id="{CF833E9A-B134-CA4A-8BBE-B8F4EDA5E3B7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92" id="{FBBBBA27-8F98-F949-AD12-D1668FDA50B8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91" id="{D27AFB4D-63DA-9F44-A393-9FC24E00E40D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90" id="{4B63F698-0432-4C4E-B79A-33EF923EADF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89" id="{4082766E-F250-E941-B9CA-BB3A5368D0F8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88" id="{9FFED599-5993-E64F-8BE0-563E11B4D1F8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85" stopIfTrue="1" id="{58EE48EC-3BE4-BF49-8E29-8DEE443C70C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86" stopIfTrue="1" id="{8BF2A13A-F563-2645-B56C-8B5CC72F9714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87" id="{9CFA76EF-35E4-D84B-8E75-EED4827B772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84" id="{137D0DAE-D215-C340-8799-4ECFB3AE208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83" id="{84D9A389-3CEF-504A-A756-30CCAB7694C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82" id="{EBB51367-F6C4-8640-8C83-2F73A33996E2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1" id="{39AFD522-FF96-534B-95F2-81750ABFB87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80" id="{780F0C6C-E899-3946-97CD-989B2C8F347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79" id="{EC369D29-2064-184B-A7F9-1687E371FB9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D33:F33</xm:sqref>
        </x14:conditionalFormatting>
        <x14:conditionalFormatting xmlns:xm="http://schemas.microsoft.com/office/excel/2006/main">
          <x14:cfRule type="expression" priority="78" id="{0880535E-1AAC-7644-9556-4B650A03CE49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7" id="{0E8BBD62-26A3-544D-B9B4-D9D5178A0ED6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76" id="{8A9957B6-2451-3441-9AA0-7CF7416B5BEB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5" id="{8AEDC40D-B97C-9A45-B610-63395010AD7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74" id="{FE94A5AD-625C-2A43-8401-B635EE6142BD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73" id="{5AB048D4-F43A-D947-8D78-3BCF46EC0685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72" id="{9E611821-143B-FF4F-AF1B-42A276196C01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71" id="{ABBBAA8B-9752-4B43-A6B5-BCAA92ACC3A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70" id="{112AFD71-2693-6646-99C0-35D308792EC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69" id="{4EF9BEB2-C4E9-7741-86A9-725B84B06AC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68" id="{41606813-8C00-C24B-ABC6-28AA663A71E7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7" id="{DD95316C-B10D-7949-94EA-E4B263D77915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66" id="{C5DB763E-D708-184F-AE58-13D07DC19062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65" id="{4B671538-D7CB-7746-BFB2-018DA27996D5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4" id="{5D2F900F-60D9-5048-A78B-EA04D91EFF2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63" id="{E090096E-3EEB-F441-8ABC-A8A5272D244D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62" id="{C9F70AE8-64B2-F140-AE8F-FCF9858630BE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1" id="{642EFACB-8AC4-9445-BE34-4910FE0038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60" id="{836FDA1F-C580-E840-8890-C40E78C099F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F42</xm:sqref>
        </x14:conditionalFormatting>
        <x14:conditionalFormatting xmlns:xm="http://schemas.microsoft.com/office/excel/2006/main">
          <x14:cfRule type="expression" priority="59" id="{F7A00234-C2BC-4D46-A7E2-4BCDA89B70FF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6" stopIfTrue="1" id="{27C18BF5-556E-604F-8446-FF02598649F1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57" stopIfTrue="1" id="{FAC08915-E890-7E46-9AD8-025B2ACC4278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58" id="{791C1617-2530-6B43-93F6-6101D587028A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55" id="{C23D3C20-61A7-E14B-9887-2F655EF44A2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54" id="{04E7E6A4-2721-A944-B20D-3B4F7D4FA46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53" id="{F3669B77-781D-D647-AB6F-60BA7FBF6CFD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52" id="{A846F2F9-3E93-2145-94DA-8F8C7456F00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51" id="{BEE325E4-0011-214A-87DF-CB8E4CB9421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50" id="{1B243CAB-1BF7-8444-BEF4-76090248A0DE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M33:O33</xm:sqref>
        </x14:conditionalFormatting>
        <x14:conditionalFormatting xmlns:xm="http://schemas.microsoft.com/office/excel/2006/main">
          <x14:cfRule type="expression" priority="49" id="{61AC104A-C9E9-BE42-8852-5603C3C68696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8" id="{960EC04D-A646-8745-8576-1A1394E73D6D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7" id="{CA2C95F3-93FE-D748-8165-7440DE42C5FA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6" id="{7871EA0E-7425-2D44-8E78-917F62DE3E1F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5" id="{B8E30814-F5B8-0440-B346-AAAD4DE099EC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4" id="{EC491BED-F24D-3742-BF27-056628493B1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3" id="{24A174D1-D0C8-9446-BE9F-762826FD900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42" id="{FF1A3855-7AC0-7748-9601-DE5672C61DD2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1" id="{0891AFB4-E1A9-C74F-A88B-1094F3CE89B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0" id="{6558E49C-BD18-BC42-9DA5-CD24175CC7E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9" id="{4E3C0014-B006-BB4B-8A40-709E10B6760D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38" id="{47C97D19-0F3E-8840-B6A2-ECCBD2BEA18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37" id="{804BBA29-965A-6C4C-BEB2-F8D60B3F3BDE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36" id="{E066C06A-1EAA-3346-B457-E03A1798557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5" id="{176C429C-A912-FC4D-A996-E15CDA3F681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4" id="{90368275-78A6-5747-87CC-63616EAB2C0A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33" id="{3ADD0EB1-6059-794C-9ECF-1F6F23EC33EC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32" id="{D49FA838-7D97-F846-9FE2-D2776E2B68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1" id="{8BF5E585-1BF0-EB4E-A8C8-7B732E8B71E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O42</xm:sqref>
        </x14:conditionalFormatting>
        <x14:conditionalFormatting xmlns:xm="http://schemas.microsoft.com/office/excel/2006/main">
          <x14:cfRule type="expression" priority="30" id="{6C61B234-DFC2-9D4F-A8BA-227E39148C0F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27" stopIfTrue="1" id="{86A592FE-5C4F-3D44-AC23-F3DCFBD8EB2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28" stopIfTrue="1" id="{FB575F64-7406-9E43-B657-C5FB675EB5E3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29" id="{ED1898E1-0386-CA48-B188-8D5C9F3EDDA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26" id="{A810CFAD-C408-1742-A46D-FC285C9EBE8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25" id="{43A4D0BD-D144-E748-A414-600538096AC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24" id="{789393AF-2CB6-F849-ACEB-353DBB3DB871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23" id="{D6735272-8079-1E47-86F8-89E5A435AEB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22" id="{15651D0A-1276-9B4C-A804-D3B135C7010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21" id="{93FB7463-8728-6144-9320-9943F17E6A5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D47:F47</xm:sqref>
        </x14:conditionalFormatting>
        <x14:conditionalFormatting xmlns:xm="http://schemas.microsoft.com/office/excel/2006/main">
          <x14:cfRule type="expression" priority="20" id="{6CFA3CD7-A209-F94A-B0D4-B53B89E89FC5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19" id="{EF4FC187-1AFC-584C-A5F7-70D233F5D693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18" id="{6F060EEA-61D9-9846-977E-D95EF0BF9AB6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17" id="{577070CD-91D3-624E-8D66-94A5731D7224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16" id="{1BE9590E-BFDE-AE4E-AEC5-D1DA8B4B1313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15" id="{43D91A0F-E252-404C-B246-F497F67773F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14" id="{1F2E5DBD-7410-284C-A5C9-4F5D2D29FB25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13" id="{CA57473A-874C-A24D-B5D6-0E1D7C50DDE2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12" id="{D8C8D0A7-D49B-D84D-BB32-CBAEFAB9DDB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11" id="{642A85BC-DE6D-A944-8FDF-C4DD6B4B20A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10" id="{E7BAFC79-D863-5442-A545-771D7A354EC7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9" id="{19014034-6254-0B4D-9E59-2D3BF241282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8" id="{3E5FF300-67E7-044B-9FA8-817E32FF6E9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  <x14:conditionalFormatting xmlns:xm="http://schemas.microsoft.com/office/excel/2006/main">
          <x14:cfRule type="expression" priority="7" id="{184D1C42-D752-6C43-B2D7-A6B51845EC75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6" id="{6D3992E2-730C-A644-B26C-3F7DD053605D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5" id="{08F2F57A-23F8-A54D-A037-E8701BBCC304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F55</xm:sqref>
        </x14:conditionalFormatting>
        <x14:conditionalFormatting xmlns:xm="http://schemas.microsoft.com/office/excel/2006/main">
          <x14:cfRule type="expression" priority="4" id="{0E0EFD1B-5974-2C48-BB3D-8E5B83590A73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3" id="{FC8A987E-5CF3-154B-8A3B-878C902FA44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2" id="{F5B8F5F0-9879-2F4E-8808-4BCB0D8D6ECD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F56</xm:sqref>
        </x14:conditionalFormatting>
        <x14:conditionalFormatting xmlns:xm="http://schemas.microsoft.com/office/excel/2006/main">
          <x14:cfRule type="expression" priority="1" id="{40C0A342-4DA0-384F-A334-991D60F19B8B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M20:M28 D20:D28 E25 M34:M42 N25 N39 E28 E42 D34:D42 N28 N42 E39 D48:D56 E53 E56</xm:sqref>
        </x14:dataValidation>
        <x14:dataValidation type="list" showInputMessage="1" showErrorMessage="1">
          <x14:formula1>
            <xm:f>Sheet2!$B$1:$B$10</xm:f>
          </x14:formula1>
          <xm:sqref>D19:E19 M33:N33 M19:N19 D33:E33 D47:E47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L11"/>
  <sheetViews>
    <sheetView workbookViewId="0">
      <selection sqref="A1:A6"/>
    </sheetView>
  </sheetViews>
  <sheetFormatPr baseColWidth="10" defaultColWidth="8.83203125" defaultRowHeight="14" x14ac:dyDescent="0"/>
  <cols>
    <col min="1" max="1" width="15.83203125" customWidth="1"/>
    <col min="8" max="8" width="7.1640625" customWidth="1"/>
    <col min="9" max="9" width="12.6640625" customWidth="1"/>
    <col min="10" max="10" width="14.1640625" customWidth="1"/>
    <col min="11" max="11" width="14" customWidth="1"/>
    <col min="12" max="12" width="15.5" customWidth="1"/>
  </cols>
  <sheetData>
    <row r="1" spans="1:12">
      <c r="A1" t="s">
        <v>63</v>
      </c>
      <c r="B1" s="5"/>
      <c r="C1" s="5"/>
    </row>
    <row r="2" spans="1:12">
      <c r="A2" t="s">
        <v>57</v>
      </c>
      <c r="B2" s="5">
        <v>1</v>
      </c>
      <c r="C2" s="5">
        <v>1</v>
      </c>
    </row>
    <row r="3" spans="1:12">
      <c r="A3" s="5" t="s">
        <v>34</v>
      </c>
      <c r="B3" s="5">
        <v>2</v>
      </c>
      <c r="C3" s="5">
        <v>2</v>
      </c>
      <c r="I3" s="30">
        <f>Sheet1!B19</f>
        <v>44863</v>
      </c>
      <c r="J3" s="30">
        <f>Sheet1!K19</f>
        <v>44870</v>
      </c>
      <c r="K3" s="30">
        <f>Sheet1!B33</f>
        <v>44877</v>
      </c>
      <c r="L3" s="30">
        <f>Sheet1!K33</f>
        <v>44884</v>
      </c>
    </row>
    <row r="4" spans="1:12">
      <c r="A4" s="5" t="s">
        <v>35</v>
      </c>
      <c r="B4" s="5">
        <v>3</v>
      </c>
      <c r="C4" s="5">
        <v>3</v>
      </c>
      <c r="I4" s="30">
        <f>Sheet1!B20</f>
        <v>44864</v>
      </c>
      <c r="J4" s="30">
        <f>Sheet1!K20</f>
        <v>44871</v>
      </c>
      <c r="K4" s="30">
        <f>Sheet1!B34</f>
        <v>44878</v>
      </c>
      <c r="L4" s="30">
        <f>Sheet1!K34</f>
        <v>44885</v>
      </c>
    </row>
    <row r="5" spans="1:12">
      <c r="A5" s="5" t="s">
        <v>36</v>
      </c>
      <c r="B5" s="5">
        <v>4</v>
      </c>
      <c r="C5" s="5">
        <v>4</v>
      </c>
      <c r="I5" s="30">
        <f>Sheet1!B21</f>
        <v>44865</v>
      </c>
      <c r="J5" s="30">
        <f>Sheet1!K21</f>
        <v>44872</v>
      </c>
      <c r="K5" s="30">
        <f>Sheet1!B35</f>
        <v>44879</v>
      </c>
      <c r="L5" s="30">
        <f>Sheet1!K35</f>
        <v>44886</v>
      </c>
    </row>
    <row r="6" spans="1:12">
      <c r="A6" s="5" t="s">
        <v>37</v>
      </c>
      <c r="B6" s="5">
        <v>5</v>
      </c>
      <c r="C6" s="5">
        <v>5</v>
      </c>
      <c r="I6" s="30">
        <f>Sheet1!B22</f>
        <v>44866</v>
      </c>
      <c r="J6" s="30">
        <f>Sheet1!K22</f>
        <v>44873</v>
      </c>
      <c r="K6" s="30">
        <f>Sheet1!B36</f>
        <v>44880</v>
      </c>
      <c r="L6" s="30">
        <f>Sheet1!K36</f>
        <v>44887</v>
      </c>
    </row>
    <row r="7" spans="1:12">
      <c r="A7" s="5"/>
      <c r="B7" s="5">
        <v>6</v>
      </c>
      <c r="C7" s="5">
        <v>6</v>
      </c>
      <c r="I7" s="30">
        <f>Sheet1!B23</f>
        <v>44867</v>
      </c>
      <c r="J7" s="30">
        <f>Sheet1!K23</f>
        <v>44874</v>
      </c>
      <c r="K7" s="30">
        <f>Sheet1!B37</f>
        <v>44881</v>
      </c>
      <c r="L7" s="30">
        <f>Sheet1!K37</f>
        <v>44888</v>
      </c>
    </row>
    <row r="8" spans="1:12">
      <c r="A8" s="5"/>
      <c r="B8" s="5">
        <v>7</v>
      </c>
      <c r="C8" s="5">
        <v>7</v>
      </c>
      <c r="I8" s="30">
        <f>Sheet1!B24</f>
        <v>44868</v>
      </c>
      <c r="J8" s="30">
        <f>Sheet1!K24</f>
        <v>44875</v>
      </c>
      <c r="K8" s="30">
        <f>Sheet1!B38</f>
        <v>44882</v>
      </c>
      <c r="L8" s="30">
        <f>Sheet1!K38</f>
        <v>44889</v>
      </c>
    </row>
    <row r="9" spans="1:12">
      <c r="A9" s="5"/>
      <c r="B9" s="5">
        <v>8</v>
      </c>
      <c r="C9" s="5">
        <v>8</v>
      </c>
      <c r="I9" s="30"/>
    </row>
    <row r="10" spans="1:12">
      <c r="A10" s="5"/>
      <c r="B10" s="5" t="s">
        <v>40</v>
      </c>
      <c r="C10" s="5">
        <v>9</v>
      </c>
    </row>
    <row r="11" spans="1:12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409"/>
  <sheetViews>
    <sheetView workbookViewId="0">
      <selection activeCell="B1" sqref="B1"/>
    </sheetView>
  </sheetViews>
  <sheetFormatPr baseColWidth="10" defaultColWidth="8.83203125" defaultRowHeight="14" x14ac:dyDescent="0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opLeftCell="A9" workbookViewId="0">
      <selection activeCell="B10" sqref="B10"/>
    </sheetView>
  </sheetViews>
  <sheetFormatPr baseColWidth="10" defaultColWidth="8.83203125" defaultRowHeight="14" x14ac:dyDescent="0"/>
  <cols>
    <col min="1" max="1" width="51.83203125" bestFit="1" customWidth="1"/>
    <col min="2" max="2" width="45.6640625" bestFit="1" customWidth="1"/>
  </cols>
  <sheetData>
    <row r="2" spans="1:8" ht="21">
      <c r="A2" s="141" t="s">
        <v>66</v>
      </c>
      <c r="B2" s="141"/>
      <c r="C2" s="141"/>
      <c r="D2" s="141"/>
      <c r="E2" s="141"/>
      <c r="F2" s="141"/>
      <c r="G2" s="141"/>
      <c r="H2" s="141"/>
    </row>
    <row r="3" spans="1:8" ht="21">
      <c r="A3" s="41" t="s">
        <v>67</v>
      </c>
      <c r="B3" s="41">
        <f>Sheet1!Q2</f>
        <v>11</v>
      </c>
      <c r="C3" s="41"/>
      <c r="D3" s="41"/>
      <c r="E3" s="41"/>
      <c r="F3" s="41"/>
      <c r="G3" s="41"/>
      <c r="H3" s="41"/>
    </row>
    <row r="4" spans="1:8" ht="22" thickBot="1">
      <c r="A4" s="41"/>
      <c r="B4" s="41"/>
      <c r="C4" s="41"/>
      <c r="D4" s="41"/>
      <c r="E4" s="41"/>
      <c r="F4" s="41"/>
      <c r="G4" s="41"/>
      <c r="H4" s="41"/>
    </row>
    <row r="5" spans="1:8" ht="40" customHeight="1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40" customHeight="1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40" customHeight="1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40" customHeight="1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40" customHeight="1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40" customHeight="1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40" customHeight="1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40" customHeight="1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40" customHeight="1" thickBot="1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/>
  <colBreaks count="1" manualBreakCount="1">
    <brk id="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view="pageBreakPreview" topLeftCell="A33" zoomScaleSheetLayoutView="100" workbookViewId="0">
      <selection activeCell="M49" sqref="M49:O49"/>
    </sheetView>
  </sheetViews>
  <sheetFormatPr baseColWidth="10" defaultColWidth="6.5" defaultRowHeight="15" x14ac:dyDescent="0"/>
  <cols>
    <col min="1" max="1" width="8.6640625" style="1" customWidth="1"/>
    <col min="2" max="4" width="5.5" style="1" customWidth="1"/>
    <col min="5" max="5" width="9.33203125" style="1" customWidth="1"/>
    <col min="6" max="6" width="5.5" style="1" customWidth="1"/>
    <col min="7" max="7" width="4.6640625" style="1" customWidth="1"/>
    <col min="8" max="8" width="6.83203125" style="1" customWidth="1"/>
    <col min="9" max="9" width="7.1640625" style="1" customWidth="1"/>
    <col min="10" max="10" width="8.83203125" style="1" customWidth="1"/>
    <col min="11" max="13" width="5.5" style="1" customWidth="1"/>
    <col min="14" max="14" width="4.83203125" style="1" customWidth="1"/>
    <col min="15" max="15" width="5.5" style="1" customWidth="1"/>
    <col min="16" max="16" width="6" style="1" customWidth="1"/>
    <col min="17" max="17" width="7" style="1" customWidth="1"/>
    <col min="18" max="18" width="10" style="1" customWidth="1"/>
    <col min="19" max="16384" width="6.5" style="1"/>
  </cols>
  <sheetData>
    <row r="1" spans="1:35" ht="18.75" customHeight="1">
      <c r="A1" s="104" t="s">
        <v>0</v>
      </c>
      <c r="B1" s="104"/>
      <c r="C1" s="104"/>
      <c r="D1" s="104"/>
      <c r="E1" s="104"/>
      <c r="F1" s="104"/>
      <c r="G1" s="10"/>
      <c r="H1" s="10"/>
      <c r="I1" s="10"/>
      <c r="J1" s="10"/>
      <c r="K1" s="11"/>
      <c r="L1" s="10"/>
      <c r="M1" s="105" t="s">
        <v>2</v>
      </c>
      <c r="N1" s="105"/>
      <c r="O1" s="105"/>
      <c r="P1" s="105"/>
      <c r="Q1" s="105"/>
    </row>
    <row r="2" spans="1:35" ht="14.25" customHeight="1">
      <c r="A2" s="104" t="s">
        <v>1</v>
      </c>
      <c r="B2" s="104"/>
      <c r="C2" s="104"/>
      <c r="D2" s="104"/>
      <c r="E2" s="104"/>
      <c r="F2" s="104"/>
      <c r="G2" s="10"/>
      <c r="H2" s="10"/>
      <c r="I2" s="10"/>
      <c r="J2" s="10"/>
      <c r="K2" s="11"/>
      <c r="L2" s="10"/>
      <c r="M2" s="110" t="s">
        <v>80</v>
      </c>
      <c r="N2" s="110"/>
      <c r="O2" s="113" t="s">
        <v>21</v>
      </c>
      <c r="P2" s="113"/>
      <c r="Q2" s="10">
        <v>10</v>
      </c>
    </row>
    <row r="3" spans="1:35" ht="14.25" customHeight="1">
      <c r="A3" s="104" t="s">
        <v>62</v>
      </c>
      <c r="B3" s="104"/>
      <c r="C3" s="104"/>
      <c r="D3" s="104"/>
      <c r="E3" s="104"/>
      <c r="F3" s="104"/>
      <c r="G3" s="10"/>
      <c r="H3" s="10"/>
      <c r="I3" s="10"/>
      <c r="J3" s="10"/>
      <c r="K3" s="11"/>
      <c r="L3" s="10"/>
      <c r="M3" s="104" t="s">
        <v>3</v>
      </c>
      <c r="N3" s="104"/>
      <c r="O3" s="104"/>
      <c r="P3" s="13">
        <f>IF(C5=Sheet2!A3,12,IF(C5=Sheet2!A4,10,IF(C5=Sheet2!A5,8,IF(C5=Sheet2!A2,14,IF(C5=Sheet2!A1,16,6)))))</f>
        <v>8</v>
      </c>
      <c r="Q3" s="12"/>
    </row>
    <row r="4" spans="1:35" ht="14.25" customHeight="1">
      <c r="A4" s="109" t="s">
        <v>38</v>
      </c>
      <c r="B4" s="109"/>
      <c r="C4" s="110" t="s">
        <v>61</v>
      </c>
      <c r="D4" s="110"/>
      <c r="E4" s="110"/>
      <c r="F4" s="110"/>
      <c r="G4" s="10"/>
      <c r="H4" s="10"/>
      <c r="I4" s="10"/>
      <c r="J4" s="10"/>
      <c r="K4" s="11"/>
      <c r="L4" s="10"/>
      <c r="M4" s="104" t="s">
        <v>4</v>
      </c>
      <c r="N4" s="104"/>
      <c r="O4" s="104"/>
      <c r="P4" s="14">
        <v>4</v>
      </c>
      <c r="Q4" s="12" t="s">
        <v>64</v>
      </c>
    </row>
    <row r="5" spans="1:35" ht="16.5" customHeight="1" thickBot="1">
      <c r="A5" s="111" t="s">
        <v>39</v>
      </c>
      <c r="B5" s="111"/>
      <c r="C5" s="112" t="s">
        <v>36</v>
      </c>
      <c r="D5" s="112"/>
      <c r="E5" s="112"/>
      <c r="F5" s="112"/>
      <c r="G5" s="10"/>
      <c r="H5" s="10"/>
      <c r="I5" s="10"/>
      <c r="J5" s="10"/>
      <c r="K5" s="11"/>
      <c r="L5" s="10"/>
      <c r="M5" s="104" t="s">
        <v>5</v>
      </c>
      <c r="N5" s="104"/>
      <c r="O5" s="104"/>
      <c r="P5" s="15">
        <f>IF(P3-P4&gt;=0, P3-P4,0)</f>
        <v>4</v>
      </c>
      <c r="Q5" s="12"/>
      <c r="S5" s="103"/>
      <c r="T5" s="103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</row>
    <row r="6" spans="1:35" ht="17" thickTop="1" thickBot="1">
      <c r="A6" s="29"/>
      <c r="B6" s="106" t="s">
        <v>22</v>
      </c>
      <c r="C6" s="107"/>
      <c r="D6" s="106" t="s">
        <v>23</v>
      </c>
      <c r="E6" s="107"/>
      <c r="F6" s="106" t="s">
        <v>24</v>
      </c>
      <c r="G6" s="107"/>
      <c r="H6" s="106" t="s">
        <v>25</v>
      </c>
      <c r="I6" s="107"/>
      <c r="J6" s="106" t="s">
        <v>26</v>
      </c>
      <c r="K6" s="107"/>
      <c r="L6" s="106" t="s">
        <v>27</v>
      </c>
      <c r="M6" s="107"/>
      <c r="N6" s="106" t="s">
        <v>28</v>
      </c>
      <c r="O6" s="107"/>
      <c r="P6" s="108" t="s">
        <v>29</v>
      </c>
      <c r="Q6" s="108"/>
      <c r="R6" s="40" t="s">
        <v>60</v>
      </c>
      <c r="S6" s="102"/>
      <c r="T6" s="102"/>
      <c r="U6" s="102"/>
      <c r="V6" s="102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</row>
    <row r="7" spans="1:35" ht="16" thickTop="1">
      <c r="A7" s="28" t="s">
        <v>55</v>
      </c>
      <c r="B7" s="121"/>
      <c r="C7" s="114"/>
      <c r="D7" s="114"/>
      <c r="E7" s="114"/>
      <c r="F7" s="124"/>
      <c r="G7" s="125"/>
      <c r="H7" s="124"/>
      <c r="I7" s="125"/>
      <c r="J7" s="124"/>
      <c r="K7" s="125"/>
      <c r="L7" s="124"/>
      <c r="M7" s="125"/>
      <c r="N7" s="124"/>
      <c r="O7" s="125"/>
      <c r="P7" s="114"/>
      <c r="Q7" s="114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>
      <c r="A8" s="28" t="s">
        <v>6</v>
      </c>
      <c r="B8" s="91" t="s">
        <v>82</v>
      </c>
      <c r="C8" s="89"/>
      <c r="D8" s="89"/>
      <c r="E8" s="90"/>
      <c r="F8" s="88" t="s">
        <v>82</v>
      </c>
      <c r="G8" s="89"/>
      <c r="H8" s="89"/>
      <c r="I8" s="90"/>
      <c r="J8" s="84"/>
      <c r="K8" s="84"/>
      <c r="L8" s="84"/>
      <c r="M8" s="84"/>
      <c r="N8" s="84"/>
      <c r="O8" s="84"/>
      <c r="P8" s="84"/>
      <c r="Q8" s="84"/>
      <c r="R8" s="49"/>
      <c r="S8" s="102"/>
      <c r="T8" s="102"/>
      <c r="U8" s="102"/>
      <c r="V8" s="102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>
      <c r="A9" s="16" t="s">
        <v>7</v>
      </c>
      <c r="B9" s="85"/>
      <c r="C9" s="84"/>
      <c r="D9" s="84"/>
      <c r="E9" s="84"/>
      <c r="F9" s="84"/>
      <c r="G9" s="84"/>
      <c r="H9" s="84"/>
      <c r="I9" s="84"/>
      <c r="J9" s="88" t="s">
        <v>82</v>
      </c>
      <c r="K9" s="89"/>
      <c r="L9" s="89"/>
      <c r="M9" s="90"/>
      <c r="N9" s="88" t="s">
        <v>82</v>
      </c>
      <c r="O9" s="89"/>
      <c r="P9" s="89"/>
      <c r="Q9" s="90"/>
      <c r="R9" s="49"/>
      <c r="S9" s="102"/>
      <c r="T9" s="102"/>
      <c r="U9" s="102"/>
      <c r="V9" s="102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</row>
    <row r="10" spans="1:35">
      <c r="A10" s="16" t="s">
        <v>8</v>
      </c>
      <c r="B10" s="91" t="s">
        <v>81</v>
      </c>
      <c r="C10" s="89"/>
      <c r="D10" s="89"/>
      <c r="E10" s="90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50"/>
      <c r="S10" s="102"/>
      <c r="T10" s="102"/>
      <c r="U10" s="102"/>
      <c r="V10" s="102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>
      <c r="A11" s="16" t="s">
        <v>9</v>
      </c>
      <c r="B11" s="85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50"/>
    </row>
    <row r="12" spans="1:35" ht="16" thickBot="1">
      <c r="A12" s="17" t="s">
        <v>10</v>
      </c>
      <c r="B12" s="142"/>
      <c r="C12" s="122"/>
      <c r="D12" s="122"/>
      <c r="E12" s="122"/>
      <c r="F12" s="98" t="s">
        <v>81</v>
      </c>
      <c r="G12" s="99"/>
      <c r="H12" s="99"/>
      <c r="I12" s="100"/>
      <c r="J12" s="122"/>
      <c r="K12" s="122"/>
      <c r="L12" s="122"/>
      <c r="M12" s="122"/>
      <c r="N12" s="122"/>
      <c r="O12" s="122"/>
      <c r="P12" s="122"/>
      <c r="Q12" s="122"/>
      <c r="R12" s="51"/>
    </row>
    <row r="13" spans="1:35" ht="5.25" customHeight="1" thickTop="1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" thickTop="1">
      <c r="A14" s="136" t="s">
        <v>50</v>
      </c>
      <c r="B14" s="116"/>
      <c r="C14" s="137"/>
      <c r="D14" s="115" t="s">
        <v>51</v>
      </c>
      <c r="E14" s="116"/>
      <c r="F14" s="115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</row>
    <row r="15" spans="1:35" ht="16" thickBot="1">
      <c r="A15" s="138"/>
      <c r="B15" s="139"/>
      <c r="C15" s="140"/>
      <c r="D15" s="118" t="s">
        <v>52</v>
      </c>
      <c r="E15" s="135"/>
      <c r="F15" s="118" t="s">
        <v>65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</row>
    <row r="16" spans="1:35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" thickTop="1" thickBot="1">
      <c r="A17" s="92" t="s">
        <v>11</v>
      </c>
      <c r="B17" s="93"/>
      <c r="C17" s="94"/>
      <c r="D17" s="94"/>
      <c r="E17" s="94"/>
      <c r="F17" s="94"/>
      <c r="G17" s="94"/>
      <c r="H17" s="95"/>
      <c r="I17" s="18"/>
      <c r="J17" s="92" t="s">
        <v>12</v>
      </c>
      <c r="K17" s="93"/>
      <c r="L17" s="94"/>
      <c r="M17" s="94"/>
      <c r="N17" s="94"/>
      <c r="O17" s="94"/>
      <c r="P17" s="94"/>
      <c r="Q17" s="95"/>
    </row>
    <row r="18" spans="1:17" s="38" customFormat="1" ht="37" thickTop="1">
      <c r="A18" s="39" t="s">
        <v>13</v>
      </c>
      <c r="B18" s="96" t="s">
        <v>14</v>
      </c>
      <c r="C18" s="97"/>
      <c r="D18" s="81" t="s">
        <v>41</v>
      </c>
      <c r="E18" s="82"/>
      <c r="F18" s="83" t="s">
        <v>42</v>
      </c>
      <c r="G18" s="82"/>
      <c r="H18" s="36" t="s">
        <v>53</v>
      </c>
      <c r="I18" s="18"/>
      <c r="J18" s="39" t="s">
        <v>13</v>
      </c>
      <c r="K18" s="96" t="s">
        <v>14</v>
      </c>
      <c r="L18" s="97"/>
      <c r="M18" s="81" t="s">
        <v>41</v>
      </c>
      <c r="N18" s="82"/>
      <c r="O18" s="83" t="s">
        <v>42</v>
      </c>
      <c r="P18" s="82"/>
      <c r="Q18" s="36" t="s">
        <v>53</v>
      </c>
    </row>
    <row r="19" spans="1:17">
      <c r="A19" s="19" t="s">
        <v>54</v>
      </c>
      <c r="B19" s="86">
        <v>43764</v>
      </c>
      <c r="C19" s="87"/>
      <c r="D19" s="64"/>
      <c r="E19" s="65"/>
      <c r="F19" s="66"/>
      <c r="G19" s="65"/>
      <c r="H19" s="32" t="str">
        <f>IF(D19=Sheet2!B10,"",IF((D19+F19)&lt;&gt;0,(D19+F19), ""))</f>
        <v/>
      </c>
      <c r="I19" s="18"/>
      <c r="J19" s="19" t="s">
        <v>54</v>
      </c>
      <c r="K19" s="86">
        <f>B24+2</f>
        <v>43771</v>
      </c>
      <c r="L19" s="87"/>
      <c r="M19" s="64"/>
      <c r="N19" s="65"/>
      <c r="O19" s="66"/>
      <c r="P19" s="65"/>
      <c r="Q19" s="32" t="str">
        <f>IF(M19=Sheet2!B10,"",IF((M19+O19)&lt;&gt;0,(M19+O19), ""))</f>
        <v/>
      </c>
    </row>
    <row r="20" spans="1:17" ht="14.25" customHeight="1">
      <c r="A20" s="19" t="s">
        <v>6</v>
      </c>
      <c r="B20" s="86">
        <f t="shared" ref="B20:B24" si="0">B19+1</f>
        <v>43765</v>
      </c>
      <c r="C20" s="87"/>
      <c r="D20" s="73"/>
      <c r="E20" s="74"/>
      <c r="F20" s="75">
        <v>4</v>
      </c>
      <c r="G20" s="74"/>
      <c r="H20" s="32">
        <f>IF(D20=Sheet2!B10,"",IF((D20+F20)&lt;&gt;0,(D20+F20), ""))</f>
        <v>4</v>
      </c>
      <c r="I20" s="18"/>
      <c r="J20" s="19" t="s">
        <v>6</v>
      </c>
      <c r="K20" s="86">
        <f>K19+1</f>
        <v>43772</v>
      </c>
      <c r="L20" s="87"/>
      <c r="M20" s="73"/>
      <c r="N20" s="74"/>
      <c r="O20" s="75"/>
      <c r="P20" s="74"/>
      <c r="Q20" s="32" t="str">
        <f>IF(M20=Sheet2!B10,"",IF((M20+O20)&lt;&gt;0,(M20+O20), ""))</f>
        <v/>
      </c>
    </row>
    <row r="21" spans="1:17" ht="14.25" customHeight="1">
      <c r="A21" s="19" t="s">
        <v>7</v>
      </c>
      <c r="B21" s="86">
        <f t="shared" si="0"/>
        <v>43766</v>
      </c>
      <c r="C21" s="87"/>
      <c r="D21" s="73"/>
      <c r="E21" s="74"/>
      <c r="F21" s="75">
        <v>4</v>
      </c>
      <c r="G21" s="74"/>
      <c r="H21" s="32">
        <f>IF(D21=Sheet2!B10,"",IF((D21+F21)&lt;&gt;0,(D21+F21), ""))</f>
        <v>4</v>
      </c>
      <c r="I21" s="18"/>
      <c r="J21" s="19" t="s">
        <v>7</v>
      </c>
      <c r="K21" s="86">
        <f>K20+1</f>
        <v>43773</v>
      </c>
      <c r="L21" s="87"/>
      <c r="M21" s="73"/>
      <c r="N21" s="74"/>
      <c r="O21" s="75"/>
      <c r="P21" s="74"/>
      <c r="Q21" s="32" t="str">
        <f>IF(M21=Sheet2!B10,"",IF((M21+O21)&lt;&gt;0,(M21+O21), ""))</f>
        <v/>
      </c>
    </row>
    <row r="22" spans="1:17" ht="14.25" customHeight="1">
      <c r="A22" s="19" t="s">
        <v>8</v>
      </c>
      <c r="B22" s="86">
        <f t="shared" si="0"/>
        <v>43767</v>
      </c>
      <c r="C22" s="87"/>
      <c r="D22" s="73">
        <v>2</v>
      </c>
      <c r="E22" s="74"/>
      <c r="F22" s="75"/>
      <c r="G22" s="74"/>
      <c r="H22" s="32">
        <f>IF(D22=Sheet2!B10,"",IF((D22+F22)&lt;&gt;0,(D22+F22), ""))</f>
        <v>2</v>
      </c>
      <c r="I22" s="18"/>
      <c r="J22" s="19" t="s">
        <v>8</v>
      </c>
      <c r="K22" s="86">
        <f t="shared" ref="K22:K24" si="1">K21+1</f>
        <v>43774</v>
      </c>
      <c r="L22" s="87"/>
      <c r="M22" s="73"/>
      <c r="N22" s="74"/>
      <c r="O22" s="75"/>
      <c r="P22" s="74"/>
      <c r="Q22" s="32" t="str">
        <f>IF(M22=Sheet2!B10,"",IF((M22+O22)&lt;&gt;0,(M22+O22), ""))</f>
        <v/>
      </c>
    </row>
    <row r="23" spans="1:17" ht="14.25" customHeight="1">
      <c r="A23" s="19" t="s">
        <v>9</v>
      </c>
      <c r="B23" s="86">
        <f t="shared" si="0"/>
        <v>43768</v>
      </c>
      <c r="C23" s="87"/>
      <c r="D23" s="73"/>
      <c r="E23" s="74"/>
      <c r="F23" s="75"/>
      <c r="G23" s="74"/>
      <c r="H23" s="32" t="str">
        <f>IF(D23=Sheet2!B10,"",IF((D23+F23)&lt;&gt;0,(D23+F23), ""))</f>
        <v/>
      </c>
      <c r="I23" s="18"/>
      <c r="J23" s="19" t="s">
        <v>9</v>
      </c>
      <c r="K23" s="86">
        <f t="shared" si="1"/>
        <v>43775</v>
      </c>
      <c r="L23" s="87"/>
      <c r="M23" s="73"/>
      <c r="N23" s="74"/>
      <c r="O23" s="75"/>
      <c r="P23" s="74"/>
      <c r="Q23" s="32" t="str">
        <f>IF(M23=Sheet2!B10,"",IF((M23+O23)&lt;&gt;0,(M23+O23), ""))</f>
        <v/>
      </c>
    </row>
    <row r="24" spans="1:17" ht="14.25" customHeight="1">
      <c r="A24" s="19" t="s">
        <v>10</v>
      </c>
      <c r="B24" s="86">
        <f t="shared" si="0"/>
        <v>43769</v>
      </c>
      <c r="C24" s="87"/>
      <c r="D24" s="73">
        <v>2</v>
      </c>
      <c r="E24" s="74"/>
      <c r="F24" s="75"/>
      <c r="G24" s="74"/>
      <c r="H24" s="32">
        <f>IF(D24=Sheet2!B10,"",IF((D24+F24)&lt;&gt;0,(D24+F24), ""))</f>
        <v>2</v>
      </c>
      <c r="I24" s="18"/>
      <c r="J24" s="19" t="s">
        <v>10</v>
      </c>
      <c r="K24" s="86">
        <f t="shared" si="1"/>
        <v>43776</v>
      </c>
      <c r="L24" s="87"/>
      <c r="M24" s="64"/>
      <c r="N24" s="65"/>
      <c r="O24" s="66"/>
      <c r="P24" s="65"/>
      <c r="Q24" s="32" t="str">
        <f>IF(M24=Sheet2!B10,"",IF((M24+O24)&lt;&gt;0,(M24+O24), ""))</f>
        <v/>
      </c>
    </row>
    <row r="25" spans="1:17" ht="23.25" customHeight="1">
      <c r="A25" s="20" t="s">
        <v>18</v>
      </c>
      <c r="B25" s="86"/>
      <c r="C25" s="87"/>
      <c r="D25" s="73"/>
      <c r="E25" s="74"/>
      <c r="F25" s="75"/>
      <c r="G25" s="74"/>
      <c r="H25" s="32" t="str">
        <f>IF(D25=Sheet2!B10,"",IF((D25+F25)&lt;&gt;0,(D25+F25), ""))</f>
        <v/>
      </c>
      <c r="I25" s="18"/>
      <c r="J25" s="20" t="s">
        <v>18</v>
      </c>
      <c r="K25" s="86"/>
      <c r="L25" s="87"/>
      <c r="M25" s="64"/>
      <c r="N25" s="65"/>
      <c r="O25" s="66"/>
      <c r="P25" s="65"/>
      <c r="Q25" s="32" t="str">
        <f>IF(M25=Sheet2!B10,"",IF((M25+O25)&lt;&gt;0,(M25+O25), ""))</f>
        <v/>
      </c>
    </row>
    <row r="26" spans="1:17">
      <c r="A26" s="34" t="s">
        <v>58</v>
      </c>
      <c r="B26" s="86"/>
      <c r="C26" s="87"/>
      <c r="D26" s="73"/>
      <c r="E26" s="74"/>
      <c r="F26" s="75"/>
      <c r="G26" s="74"/>
      <c r="H26" s="32" t="str">
        <f>IF(D26=Sheet2!B10,"",IF((D26+F26)&lt;&gt;0,((D26*2)+F26), ""))</f>
        <v/>
      </c>
      <c r="I26" s="18"/>
      <c r="J26" s="34" t="s">
        <v>58</v>
      </c>
      <c r="K26" s="86"/>
      <c r="L26" s="87"/>
      <c r="M26" s="73"/>
      <c r="N26" s="74"/>
      <c r="O26" s="66"/>
      <c r="P26" s="65"/>
      <c r="Q26" s="32" t="str">
        <f>IF(M26=Sheet2!K10,"",IF((M26+O26)&lt;&gt;0,((M26*2)+O26), ""))</f>
        <v/>
      </c>
    </row>
    <row r="27" spans="1:17">
      <c r="A27" s="34" t="s">
        <v>59</v>
      </c>
      <c r="B27" s="86"/>
      <c r="C27" s="87"/>
      <c r="D27" s="73"/>
      <c r="E27" s="74"/>
      <c r="F27" s="75"/>
      <c r="G27" s="74"/>
      <c r="H27" s="32" t="str">
        <f>IF(D27=Sheet2!B10,"",IF((D27+F27)&lt;&gt;0,((D27*3)+F27), ""))</f>
        <v/>
      </c>
      <c r="I27" s="18"/>
      <c r="J27" s="34" t="s">
        <v>59</v>
      </c>
      <c r="K27" s="86"/>
      <c r="L27" s="87"/>
      <c r="M27" s="64"/>
      <c r="N27" s="65"/>
      <c r="O27" s="66"/>
      <c r="P27" s="65"/>
      <c r="Q27" s="32" t="str">
        <f>IF(M27=Sheet2!K10,"",IF((M27+O27)&lt;&gt;0,((M27*3)+O27), ""))</f>
        <v/>
      </c>
    </row>
    <row r="28" spans="1:17" ht="26.25" customHeight="1">
      <c r="A28" s="20" t="s">
        <v>19</v>
      </c>
      <c r="B28" s="86">
        <v>43767</v>
      </c>
      <c r="C28" s="87"/>
      <c r="D28" s="73">
        <v>3</v>
      </c>
      <c r="E28" s="74"/>
      <c r="F28" s="75"/>
      <c r="G28" s="74"/>
      <c r="H28" s="32">
        <f>IF(D28=Sheet2!B10,"",IF((D28+F28)&lt;&gt;0,(D28+F28), ""))</f>
        <v>3</v>
      </c>
      <c r="I28" s="18"/>
      <c r="J28" s="20" t="s">
        <v>19</v>
      </c>
      <c r="K28" s="86"/>
      <c r="L28" s="87"/>
      <c r="M28" s="64"/>
      <c r="N28" s="65"/>
      <c r="O28" s="66"/>
      <c r="P28" s="65"/>
      <c r="Q28" s="32" t="str">
        <f>IF(M28=Sheet2!B10,"",IF((M28+O28)&lt;&gt;0,(M28+O28), ""))</f>
        <v/>
      </c>
    </row>
    <row r="29" spans="1:17" ht="16" thickBot="1">
      <c r="A29" s="67" t="s">
        <v>15</v>
      </c>
      <c r="B29" s="68"/>
      <c r="C29" s="69"/>
      <c r="D29" s="70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71"/>
      <c r="F29" s="71"/>
      <c r="G29" s="72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26" t="s">
        <v>15</v>
      </c>
      <c r="K29" s="68"/>
      <c r="L29" s="127"/>
      <c r="M29" s="70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71"/>
      <c r="O29" s="71"/>
      <c r="P29" s="72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" thickTop="1" thickBot="1">
      <c r="A31" s="76" t="s">
        <v>16</v>
      </c>
      <c r="B31" s="77"/>
      <c r="C31" s="77"/>
      <c r="D31" s="77"/>
      <c r="E31" s="77"/>
      <c r="F31" s="77"/>
      <c r="G31" s="77"/>
      <c r="H31" s="78"/>
      <c r="I31" s="18"/>
      <c r="J31" s="76" t="s">
        <v>17</v>
      </c>
      <c r="K31" s="77"/>
      <c r="L31" s="77"/>
      <c r="M31" s="77"/>
      <c r="N31" s="77"/>
      <c r="O31" s="77"/>
      <c r="P31" s="77"/>
      <c r="Q31" s="78"/>
    </row>
    <row r="32" spans="1:17" s="38" customFormat="1" ht="37" thickTop="1">
      <c r="A32" s="35" t="s">
        <v>13</v>
      </c>
      <c r="B32" s="79" t="s">
        <v>14</v>
      </c>
      <c r="C32" s="80"/>
      <c r="D32" s="81" t="s">
        <v>41</v>
      </c>
      <c r="E32" s="82"/>
      <c r="F32" s="83" t="s">
        <v>42</v>
      </c>
      <c r="G32" s="82"/>
      <c r="H32" s="36" t="s">
        <v>53</v>
      </c>
      <c r="I32" s="37"/>
      <c r="J32" s="35" t="s">
        <v>13</v>
      </c>
      <c r="K32" s="79" t="s">
        <v>14</v>
      </c>
      <c r="L32" s="80"/>
      <c r="M32" s="81" t="s">
        <v>41</v>
      </c>
      <c r="N32" s="82"/>
      <c r="O32" s="83" t="s">
        <v>42</v>
      </c>
      <c r="P32" s="82"/>
      <c r="Q32" s="36" t="s">
        <v>53</v>
      </c>
    </row>
    <row r="33" spans="1:17">
      <c r="A33" s="19" t="s">
        <v>54</v>
      </c>
      <c r="B33" s="62">
        <f>K24+2</f>
        <v>43778</v>
      </c>
      <c r="C33" s="63"/>
      <c r="D33" s="64"/>
      <c r="E33" s="65"/>
      <c r="F33" s="66"/>
      <c r="G33" s="65"/>
      <c r="H33" s="32" t="str">
        <f>IF(D33=Sheet2!B10,"",IF((D33+F33)&lt;&gt;0,(D33+F33), ""))</f>
        <v/>
      </c>
      <c r="I33" s="21"/>
      <c r="J33" s="19" t="s">
        <v>54</v>
      </c>
      <c r="K33" s="62">
        <f>B38+2</f>
        <v>43785</v>
      </c>
      <c r="L33" s="63"/>
      <c r="M33" s="64"/>
      <c r="N33" s="65"/>
      <c r="O33" s="66"/>
      <c r="P33" s="65"/>
      <c r="Q33" s="32" t="str">
        <f>IF(M33=Sheet2!B10,"",IF((M33+O33)&lt;&gt;0,(M33+O33), ""))</f>
        <v/>
      </c>
    </row>
    <row r="34" spans="1:17" ht="15" customHeight="1">
      <c r="A34" s="19" t="s">
        <v>6</v>
      </c>
      <c r="B34" s="62">
        <f>B33+1</f>
        <v>43779</v>
      </c>
      <c r="C34" s="63"/>
      <c r="D34" s="73"/>
      <c r="E34" s="74"/>
      <c r="F34" s="75"/>
      <c r="G34" s="74"/>
      <c r="H34" s="32" t="str">
        <f>IF(D34=Sheet2!B10,"",IF((D34+F34)&lt;&gt;0,(D34+F34), ""))</f>
        <v/>
      </c>
      <c r="I34" s="18"/>
      <c r="J34" s="19" t="s">
        <v>6</v>
      </c>
      <c r="K34" s="62">
        <f>K33+1</f>
        <v>43786</v>
      </c>
      <c r="L34" s="63"/>
      <c r="M34" s="73"/>
      <c r="N34" s="74"/>
      <c r="O34" s="75"/>
      <c r="P34" s="74"/>
      <c r="Q34" s="32" t="str">
        <f>IF(M34=Sheet2!B10,"",IF((M34+O34)&lt;&gt;0,(M34+O34), ""))</f>
        <v/>
      </c>
    </row>
    <row r="35" spans="1:17" ht="15" customHeight="1">
      <c r="A35" s="19" t="s">
        <v>7</v>
      </c>
      <c r="B35" s="62">
        <f t="shared" ref="B35:B38" si="2">B34+1</f>
        <v>43780</v>
      </c>
      <c r="C35" s="63"/>
      <c r="D35" s="73"/>
      <c r="E35" s="74"/>
      <c r="F35" s="75"/>
      <c r="G35" s="74"/>
      <c r="H35" s="32" t="str">
        <f>IF(D35=Sheet2!B10,"",IF((D35+F35)&lt;&gt;0,(D35+F35), ""))</f>
        <v/>
      </c>
      <c r="I35" s="18"/>
      <c r="J35" s="19" t="s">
        <v>7</v>
      </c>
      <c r="K35" s="62">
        <f t="shared" ref="K35:K38" si="3">K34+1</f>
        <v>43787</v>
      </c>
      <c r="L35" s="63"/>
      <c r="M35" s="73"/>
      <c r="N35" s="74"/>
      <c r="O35" s="75"/>
      <c r="P35" s="74"/>
      <c r="Q35" s="32" t="str">
        <f>IF(M35=Sheet2!B10,"",IF((M35+O35)&lt;&gt;0,(M35+O35), ""))</f>
        <v/>
      </c>
    </row>
    <row r="36" spans="1:17" ht="15" customHeight="1">
      <c r="A36" s="19" t="s">
        <v>8</v>
      </c>
      <c r="B36" s="62">
        <f t="shared" si="2"/>
        <v>43781</v>
      </c>
      <c r="C36" s="63"/>
      <c r="D36" s="73"/>
      <c r="E36" s="74"/>
      <c r="F36" s="75"/>
      <c r="G36" s="74"/>
      <c r="H36" s="32" t="str">
        <f>IF(D36=Sheet2!B10,"",IF((D36+F36)&lt;&gt;0,(D36+F36), ""))</f>
        <v/>
      </c>
      <c r="I36" s="18"/>
      <c r="J36" s="19" t="s">
        <v>8</v>
      </c>
      <c r="K36" s="62">
        <f t="shared" si="3"/>
        <v>43788</v>
      </c>
      <c r="L36" s="63"/>
      <c r="M36" s="73"/>
      <c r="N36" s="74"/>
      <c r="O36" s="75"/>
      <c r="P36" s="74"/>
      <c r="Q36" s="32" t="str">
        <f>IF(M36=Sheet2!B10,"",IF((M36+O36)&lt;&gt;0,(M36+O36), ""))</f>
        <v/>
      </c>
    </row>
    <row r="37" spans="1:17" ht="15" customHeight="1">
      <c r="A37" s="19" t="s">
        <v>9</v>
      </c>
      <c r="B37" s="62">
        <f t="shared" si="2"/>
        <v>43782</v>
      </c>
      <c r="C37" s="63"/>
      <c r="D37" s="73"/>
      <c r="E37" s="74"/>
      <c r="F37" s="75"/>
      <c r="G37" s="74"/>
      <c r="H37" s="32" t="str">
        <f>IF(D37=Sheet2!B10,"",IF((D37+F37)&lt;&gt;0,(D37+F37), ""))</f>
        <v/>
      </c>
      <c r="I37" s="18"/>
      <c r="J37" s="19" t="s">
        <v>9</v>
      </c>
      <c r="K37" s="62">
        <f t="shared" si="3"/>
        <v>43789</v>
      </c>
      <c r="L37" s="63"/>
      <c r="M37" s="73"/>
      <c r="N37" s="74"/>
      <c r="O37" s="75"/>
      <c r="P37" s="74"/>
      <c r="Q37" s="32" t="str">
        <f>IF(M37=Sheet2!B10,"",IF((M37+O37)&lt;&gt;0,(M37+O37), ""))</f>
        <v/>
      </c>
    </row>
    <row r="38" spans="1:17" ht="15" customHeight="1">
      <c r="A38" s="19" t="s">
        <v>10</v>
      </c>
      <c r="B38" s="62">
        <f t="shared" si="2"/>
        <v>43783</v>
      </c>
      <c r="C38" s="63"/>
      <c r="D38" s="73"/>
      <c r="E38" s="74"/>
      <c r="F38" s="75"/>
      <c r="G38" s="74"/>
      <c r="H38" s="32" t="str">
        <f>IF(D38=Sheet2!B10,"",IF((D38+F38)&lt;&gt;0,(D38+F38), ""))</f>
        <v/>
      </c>
      <c r="I38" s="18"/>
      <c r="J38" s="19" t="s">
        <v>10</v>
      </c>
      <c r="K38" s="62">
        <f t="shared" si="3"/>
        <v>43790</v>
      </c>
      <c r="L38" s="63"/>
      <c r="M38" s="64"/>
      <c r="N38" s="65"/>
      <c r="O38" s="66"/>
      <c r="P38" s="65"/>
      <c r="Q38" s="32" t="str">
        <f>IF(M38=Sheet2!B10,"",IF((M38+O38)&lt;&gt;0,(M38+O38), ""))</f>
        <v/>
      </c>
    </row>
    <row r="39" spans="1:17" ht="21.75" customHeight="1">
      <c r="A39" s="20" t="s">
        <v>18</v>
      </c>
      <c r="B39" s="62"/>
      <c r="C39" s="63"/>
      <c r="D39" s="73"/>
      <c r="E39" s="74"/>
      <c r="F39" s="75"/>
      <c r="G39" s="74"/>
      <c r="H39" s="32" t="str">
        <f>IF(D39=Sheet2!B10,"",IF((D39+F39)&lt;&gt;0,(D39+F39), ""))</f>
        <v/>
      </c>
      <c r="I39" s="18"/>
      <c r="J39" s="20" t="s">
        <v>18</v>
      </c>
      <c r="K39" s="62"/>
      <c r="L39" s="63"/>
      <c r="M39" s="64"/>
      <c r="N39" s="65"/>
      <c r="O39" s="66"/>
      <c r="P39" s="65"/>
      <c r="Q39" s="32" t="str">
        <f>IF(M39=Sheet2!B10,"",IF((M39+O39)&lt;&gt;0,(M39+O39), ""))</f>
        <v/>
      </c>
    </row>
    <row r="40" spans="1:17">
      <c r="A40" s="34" t="s">
        <v>58</v>
      </c>
      <c r="B40" s="62"/>
      <c r="C40" s="63"/>
      <c r="D40" s="73"/>
      <c r="E40" s="74"/>
      <c r="F40" s="75"/>
      <c r="G40" s="74"/>
      <c r="H40" s="32" t="str">
        <f>IF(D40=Sheet2!B24,"",IF((D40+F40)&lt;&gt;0,((D40*2)+F40), ""))</f>
        <v/>
      </c>
      <c r="I40" s="18"/>
      <c r="J40" s="34" t="s">
        <v>58</v>
      </c>
      <c r="K40" s="62"/>
      <c r="L40" s="63"/>
      <c r="M40" s="64"/>
      <c r="N40" s="65"/>
      <c r="O40" s="66"/>
      <c r="P40" s="65"/>
      <c r="Q40" s="32" t="str">
        <f>IF(M40=Sheet2!K24,"",IF((M40+O40)&lt;&gt;0,((M40*2)+O40), ""))</f>
        <v/>
      </c>
    </row>
    <row r="41" spans="1:17">
      <c r="A41" s="34" t="s">
        <v>59</v>
      </c>
      <c r="B41" s="62"/>
      <c r="C41" s="63"/>
      <c r="D41" s="64"/>
      <c r="E41" s="65"/>
      <c r="F41" s="66"/>
      <c r="G41" s="65"/>
      <c r="H41" s="32" t="str">
        <f>IF(D41=Sheet2!B24,"",IF((D41+F41)&lt;&gt;0,((D41*3)+F41), ""))</f>
        <v/>
      </c>
      <c r="I41" s="18"/>
      <c r="J41" s="34" t="s">
        <v>59</v>
      </c>
      <c r="K41" s="62"/>
      <c r="L41" s="63"/>
      <c r="M41" s="64"/>
      <c r="N41" s="65"/>
      <c r="O41" s="66"/>
      <c r="P41" s="65"/>
      <c r="Q41" s="32" t="str">
        <f>IF(M41=Sheet2!K24,"",IF((M41+O41)&lt;&gt;0,((M41*3)+O41), ""))</f>
        <v/>
      </c>
    </row>
    <row r="42" spans="1:17" ht="21.75" customHeight="1">
      <c r="A42" s="20" t="s">
        <v>19</v>
      </c>
      <c r="B42" s="62"/>
      <c r="C42" s="63"/>
      <c r="D42" s="64"/>
      <c r="E42" s="65"/>
      <c r="F42" s="66"/>
      <c r="G42" s="65"/>
      <c r="H42" s="32" t="str">
        <f>IF(D42=Sheet2!B10,"",IF((D42+F42)&lt;&gt;0,(D42+F42), ""))</f>
        <v/>
      </c>
      <c r="I42" s="18"/>
      <c r="J42" s="20" t="s">
        <v>19</v>
      </c>
      <c r="K42" s="62"/>
      <c r="L42" s="63"/>
      <c r="M42" s="64"/>
      <c r="N42" s="65"/>
      <c r="O42" s="66"/>
      <c r="P42" s="65"/>
      <c r="Q42" s="32" t="str">
        <f>IF(M42=Sheet2!B10,"",IF((M42+O42)&lt;&gt;0,(M42+O42), ""))</f>
        <v/>
      </c>
    </row>
    <row r="43" spans="1:17" ht="16" thickBot="1">
      <c r="A43" s="67" t="s">
        <v>15</v>
      </c>
      <c r="B43" s="68"/>
      <c r="C43" s="69"/>
      <c r="D43" s="70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71"/>
      <c r="F43" s="71"/>
      <c r="G43" s="72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67" t="s">
        <v>15</v>
      </c>
      <c r="K43" s="68"/>
      <c r="L43" s="69"/>
      <c r="M43" s="70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71"/>
      <c r="O43" s="71"/>
      <c r="P43" s="72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" thickBot="1">
      <c r="A45" s="129" t="str">
        <f>"کۆی گشتی کاتژمێرەکان : [" &amp; SUM(H29,Q29,H43,Q43) &amp; "] کاتژمێر"</f>
        <v>کۆی گشتی کاتژمێرەکان : [15] کاتژمێر</v>
      </c>
      <c r="B45" s="129"/>
      <c r="C45" s="129"/>
      <c r="D45" s="129"/>
      <c r="E45" s="129"/>
      <c r="F45" s="129"/>
      <c r="G45" s="129"/>
      <c r="H45" s="22"/>
      <c r="I45" s="129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129"/>
      <c r="K45" s="129"/>
      <c r="L45" s="129"/>
      <c r="M45" s="129"/>
      <c r="N45" s="129"/>
      <c r="O45" s="129"/>
      <c r="P45" s="22"/>
      <c r="Q45" s="22"/>
    </row>
    <row r="46" spans="1:17" ht="17" thickTop="1" thickBot="1">
      <c r="A46" s="129" t="str">
        <f>"کۆی کاتژمێرەکانی نیساب :[" &amp;IF(H29=0,0,P5)+IF(Q29=0,0,P5)+IF(H43=0,0,P5)+IF(Q43=0,0,P5) &amp; "] کاتژمێر"</f>
        <v>کۆی کاتژمێرەکانی نیساب :[4] کاتژمێر</v>
      </c>
      <c r="B46" s="129"/>
      <c r="C46" s="129"/>
      <c r="D46" s="129"/>
      <c r="E46" s="129"/>
      <c r="F46" s="129"/>
      <c r="G46" s="129"/>
      <c r="H46" s="22"/>
      <c r="I46" s="130" t="s">
        <v>20</v>
      </c>
      <c r="J46" s="130"/>
      <c r="K46" s="130"/>
      <c r="L46" s="133">
        <f>IF(C5=Sheet2!A3,3500,IF(C5=Sheet2!A4,4500,IF(C5=Sheet2!A5,5500,IF(C5=Sheet2!A2,2500,IF(C5=Sheet2!A1,2500,6500)))))</f>
        <v>5500</v>
      </c>
      <c r="M46" s="133"/>
      <c r="N46" s="23" t="s">
        <v>30</v>
      </c>
      <c r="O46" s="22"/>
      <c r="P46" s="22"/>
      <c r="Q46" s="22"/>
    </row>
    <row r="47" spans="1:17" ht="17" thickTop="1" thickBot="1">
      <c r="A47" s="12"/>
      <c r="B47" s="12"/>
      <c r="C47" s="12"/>
      <c r="D47" s="12"/>
      <c r="E47" s="12"/>
      <c r="F47" s="12"/>
      <c r="G47" s="12"/>
      <c r="H47" s="22"/>
      <c r="I47" s="131" t="s">
        <v>31</v>
      </c>
      <c r="J47" s="131"/>
      <c r="K47" s="131"/>
      <c r="L47" s="134">
        <f>L46*( SUM(H29,Q29,H43,Q43) - (IF(H29=0,0,P5)+IF(Q29=0,0,P5)+IF(H43=0,0,P5)+IF(Q43=0,0,P5)))</f>
        <v>60500</v>
      </c>
      <c r="M47" s="134"/>
      <c r="N47" s="23" t="s">
        <v>30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132" t="s">
        <v>56</v>
      </c>
      <c r="B49" s="132"/>
      <c r="C49" s="132"/>
      <c r="D49" s="8"/>
      <c r="E49" s="4"/>
      <c r="F49" s="4"/>
      <c r="G49" s="128" t="s">
        <v>43</v>
      </c>
      <c r="H49" s="128"/>
      <c r="I49" s="128"/>
      <c r="J49" s="128"/>
      <c r="M49" s="102" t="s">
        <v>44</v>
      </c>
      <c r="N49" s="102"/>
      <c r="O49" s="102"/>
    </row>
    <row r="50" spans="1:17">
      <c r="A50" s="132" t="s">
        <v>32</v>
      </c>
      <c r="B50" s="132"/>
      <c r="C50" s="132"/>
      <c r="D50" s="8"/>
      <c r="E50" s="4"/>
      <c r="F50" s="4"/>
      <c r="G50" s="128" t="s">
        <v>45</v>
      </c>
      <c r="H50" s="128"/>
      <c r="I50" s="128"/>
      <c r="J50" s="128"/>
      <c r="M50" s="102" t="s">
        <v>46</v>
      </c>
      <c r="N50" s="102"/>
      <c r="O50" s="102"/>
    </row>
    <row r="51" spans="1:17" ht="63.75" customHeight="1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>
      <c r="A52" s="132" t="str">
        <f>C4</f>
        <v>پ.ى.د.فكرى على قادر</v>
      </c>
      <c r="B52" s="132"/>
      <c r="C52" s="132"/>
      <c r="D52" s="8"/>
      <c r="E52" s="4"/>
      <c r="F52" s="4"/>
      <c r="G52" s="128" t="s">
        <v>61</v>
      </c>
      <c r="H52" s="128"/>
      <c r="I52" s="128"/>
      <c r="J52" s="128"/>
      <c r="K52" s="3"/>
      <c r="L52" s="3"/>
      <c r="M52" s="102" t="s">
        <v>33</v>
      </c>
      <c r="N52" s="102"/>
      <c r="O52" s="102"/>
    </row>
    <row r="53" spans="1:17" ht="14.25" customHeight="1">
      <c r="A53" s="132" t="s">
        <v>47</v>
      </c>
      <c r="B53" s="132"/>
      <c r="C53" s="132"/>
      <c r="D53" s="8"/>
      <c r="E53" s="4"/>
      <c r="F53" s="4"/>
      <c r="G53" s="128" t="s">
        <v>48</v>
      </c>
      <c r="H53" s="128"/>
      <c r="I53" s="128"/>
      <c r="J53" s="128"/>
      <c r="K53" s="3"/>
      <c r="L53" s="3"/>
      <c r="M53" s="102" t="s">
        <v>49</v>
      </c>
      <c r="N53" s="102"/>
      <c r="O53" s="10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/>
  <colBreaks count="1" manualBreakCount="1">
    <brk id="17" max="55" man="1"/>
  </col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2022-12-06T14:48:50Z</dcterms:modified>
</cp:coreProperties>
</file>