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 defaultThemeVersion="124226"/>
  <xr:revisionPtr revIDLastSave="0" documentId="13_ncr:1_{1A2E2F57-1D5D-4032-95B9-2EE4CB8EA4A5}" xr6:coauthVersionLast="47" xr6:coauthVersionMax="47" xr10:uidLastSave="{00000000-0000-0000-0000-000000000000}"/>
  <bookViews>
    <workbookView xWindow="-120" yWindow="-120" windowWidth="20730" windowHeight="1176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81029"/>
</workbook>
</file>

<file path=xl/calcChain.xml><?xml version="1.0" encoding="utf-8"?>
<calcChain xmlns="http://schemas.openxmlformats.org/spreadsheetml/2006/main">
  <c r="L61" i="1" l="1"/>
  <c r="H57" i="1"/>
  <c r="D57" i="1"/>
  <c r="H56" i="1"/>
  <c r="H55" i="1"/>
  <c r="H54" i="1"/>
  <c r="H52" i="1"/>
  <c r="H51" i="1"/>
  <c r="H49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Q40" i="1"/>
  <c r="B12" i="4" l="1"/>
  <c r="A67" i="1" l="1"/>
  <c r="Q41" i="1"/>
  <c r="H41" i="1"/>
  <c r="H40" i="1"/>
  <c r="Q27" i="1"/>
  <c r="Q26" i="1"/>
  <c r="H26" i="1"/>
  <c r="H27" i="1"/>
  <c r="M29" i="1" l="1"/>
  <c r="M43" i="1"/>
  <c r="D43" i="1"/>
  <c r="D29" i="1"/>
  <c r="Q42" i="1" l="1"/>
  <c r="Q39" i="1"/>
  <c r="Q38" i="1"/>
  <c r="Q37" i="1"/>
  <c r="Q36" i="1"/>
  <c r="Q35" i="1"/>
  <c r="Q34" i="1"/>
  <c r="H42" i="1"/>
  <c r="H39" i="1"/>
  <c r="H38" i="1"/>
  <c r="H37" i="1"/>
  <c r="H36" i="1"/>
  <c r="H35" i="1"/>
  <c r="H34" i="1"/>
  <c r="H33" i="1"/>
  <c r="Q28" i="1"/>
  <c r="Q25" i="1"/>
  <c r="Q24" i="1"/>
  <c r="Q23" i="1"/>
  <c r="Q22" i="1"/>
  <c r="Q21" i="1"/>
  <c r="Q20" i="1"/>
  <c r="Q19" i="1"/>
  <c r="H25" i="1"/>
  <c r="H24" i="1"/>
  <c r="H23" i="1"/>
  <c r="H22" i="1"/>
  <c r="H21" i="1"/>
  <c r="Q33" i="1" l="1"/>
  <c r="H19" i="1"/>
  <c r="I3" i="2"/>
  <c r="B21" i="1"/>
  <c r="B22" i="1" s="1"/>
  <c r="I4" i="2" l="1"/>
  <c r="Q43" i="1" l="1"/>
  <c r="H43" i="1"/>
  <c r="H29" i="1"/>
  <c r="A61" i="1" l="1"/>
  <c r="L62" i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<sst xmlns="http://schemas.openxmlformats.org/spreadsheetml/2006/main" count="282" uniqueCount="93">
  <si>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</si>
  <si>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</si>
  <si>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</si>
  <si>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</si>
  <si>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</si>
  <si>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</si>
  <si>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</si>
  <si>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</si>
  <si>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</si>
  <si>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</si>
  <si>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</si>
  <si>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</si>
  <si>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</si>
  <si>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</si>
  <si>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</si>
  <si>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</si>
  <si>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</si>
  <si>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</si>
  <si>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</si>
  <si>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</si>
  <si>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</si>
  <si>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</si>
  <si>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</si>
  <si>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</si>
  <si>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</si>
  <si>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</si>
  <si>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</si>
  <si>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</si>
  <si>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</si>
  <si>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</si>
  <si>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</si>
  <si>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</si>
  <si>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</si>
  <si>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</si>
  <si>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</si>
  <si>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</si>
  <si>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</si>
  <si>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</si>
  <si>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</si>
  <si>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</si>
  <si>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</si>
  <si>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</si>
  <si>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</si>
  <si>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</si>
  <si>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</si>
  <si>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</si>
  <si>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</si>
  <si>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</si>
  <si>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</si>
  <si>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</si>
  <si>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</si>
  <si>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</si>
  <si>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</si>
  <si>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</si>
  <si>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</si>
  <si>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</si>
  <si>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</si>
  <si>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</si>
  <si>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</si>
  <si>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</si>
  <si>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</si>
  <si>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</si>
  <si>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</si>
  <si>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</si>
  <si>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</si>
  <si>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</si>
  <si>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</si>
  <si>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</si>
  <si>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</si>
  <si>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</si>
  <si>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</si>
  <si>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</si>
  <si>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</si>
  <si>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</si>
  <si>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</si>
  <si>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</si>
  <si>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</si>
  <si>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</si>
  <si>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</si>
  <si>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</si>
  <si>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</si>
  <si>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</si>
  <si>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</si>
  <si>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</si>
  <si>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</si>
  <si>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</si>
  <si>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>د.زانا رفيق مجيد</t>
  </si>
  <si>
    <t>Research Project Students</t>
  </si>
  <si>
    <t>Endocrinology Theory</t>
  </si>
  <si>
    <t>Practical Endocrinology</t>
  </si>
  <si>
    <t>Neuroscience</t>
  </si>
  <si>
    <t>Neurosceince Theory</t>
  </si>
  <si>
    <t>بنار رسول عبدالرحمن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</si>
</sst>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14" fontId="6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6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70"/>
  <sheetViews>
    <sheetView rightToLeft="1" tabSelected="1" view="pageBreakPreview" zoomScaleNormal="100" zoomScaleSheetLayoutView="100" zoomScalePageLayoutView="90" workbookViewId="0">
      <selection activeCell="W17" sqref="W17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15" t="s">
        <v>0</v>
      </c>
      <c r="B1" s="115"/>
      <c r="C1" s="115"/>
      <c r="D1" s="115"/>
      <c r="E1" s="115"/>
      <c r="F1" s="115"/>
      <c r="G1" s="10"/>
      <c r="H1" s="10"/>
      <c r="I1" s="10"/>
      <c r="J1" s="10"/>
      <c r="K1" s="11"/>
      <c r="L1" s="10"/>
      <c r="M1" s="116" t="s">
        <v>2</v>
      </c>
      <c r="N1" s="116"/>
      <c r="O1" s="116"/>
      <c r="P1" s="116"/>
      <c r="Q1" s="116"/>
    </row>
    <row r="2" spans="1:35" ht="14.25" customHeight="1" x14ac:dyDescent="0.25">
      <c r="A2" s="115" t="s">
        <v>1</v>
      </c>
      <c r="B2" s="115"/>
      <c r="C2" s="115"/>
      <c r="D2" s="115"/>
      <c r="E2" s="115"/>
      <c r="F2" s="115"/>
      <c r="G2" s="10"/>
      <c r="H2" s="10"/>
      <c r="I2" s="10"/>
      <c r="J2" s="10"/>
      <c r="K2" s="11"/>
      <c r="L2" s="10"/>
      <c r="M2" s="52" t="s">
        <v>83</v>
      </c>
      <c r="N2" s="52">
        <v>2022</v>
      </c>
      <c r="O2" s="124" t="s">
        <v>21</v>
      </c>
      <c r="P2" s="124"/>
      <c r="Q2" s="10">
        <v>2</v>
      </c>
    </row>
    <row r="3" spans="1:35" ht="14.25" customHeight="1" x14ac:dyDescent="0.25">
      <c r="A3" s="115" t="s">
        <v>62</v>
      </c>
      <c r="B3" s="115"/>
      <c r="C3" s="115"/>
      <c r="D3" s="115"/>
      <c r="E3" s="115"/>
      <c r="F3" s="115"/>
      <c r="G3" s="10"/>
      <c r="H3" s="10"/>
      <c r="I3" s="10"/>
      <c r="J3" s="10"/>
      <c r="K3" s="11"/>
      <c r="L3" s="10"/>
      <c r="M3" s="115" t="s">
        <v>3</v>
      </c>
      <c r="N3" s="115"/>
      <c r="O3" s="115"/>
      <c r="P3" s="13">
        <v>8</v>
      </c>
      <c r="Q3" s="12"/>
    </row>
    <row r="4" spans="1:35" ht="14.25" customHeight="1" x14ac:dyDescent="0.25">
      <c r="A4" s="120" t="s">
        <v>38</v>
      </c>
      <c r="B4" s="120"/>
      <c r="C4" s="121" t="s">
        <v>86</v>
      </c>
      <c r="D4" s="121"/>
      <c r="E4" s="121"/>
      <c r="F4" s="121"/>
      <c r="G4" s="10"/>
      <c r="H4" s="10"/>
      <c r="I4" s="10"/>
      <c r="J4" s="10"/>
      <c r="K4" s="11"/>
      <c r="L4" s="10"/>
      <c r="M4" s="115" t="s">
        <v>4</v>
      </c>
      <c r="N4" s="115"/>
      <c r="O4" s="115"/>
      <c r="P4" s="14">
        <v>2</v>
      </c>
      <c r="Q4" s="12"/>
    </row>
    <row r="5" spans="1:35" ht="16.5" customHeight="1" thickBot="1" x14ac:dyDescent="0.3">
      <c r="A5" s="122" t="s">
        <v>39</v>
      </c>
      <c r="B5" s="122"/>
      <c r="C5" s="123" t="s">
        <v>36</v>
      </c>
      <c r="D5" s="123"/>
      <c r="E5" s="123"/>
      <c r="F5" s="123"/>
      <c r="G5" s="10"/>
      <c r="H5" s="10"/>
      <c r="I5" s="10"/>
      <c r="J5" s="10"/>
      <c r="K5" s="11"/>
      <c r="L5" s="10"/>
      <c r="M5" s="115" t="s">
        <v>5</v>
      </c>
      <c r="N5" s="115"/>
      <c r="O5" s="115"/>
      <c r="P5" s="15">
        <v>6</v>
      </c>
      <c r="Q5" s="12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</row>
    <row r="6" spans="1:35" ht="17.25" thickTop="1" thickBot="1" x14ac:dyDescent="0.3">
      <c r="A6" s="29"/>
      <c r="B6" s="117" t="s">
        <v>22</v>
      </c>
      <c r="C6" s="118"/>
      <c r="D6" s="117" t="s">
        <v>23</v>
      </c>
      <c r="E6" s="118"/>
      <c r="F6" s="117" t="s">
        <v>24</v>
      </c>
      <c r="G6" s="118"/>
      <c r="H6" s="117" t="s">
        <v>25</v>
      </c>
      <c r="I6" s="118"/>
      <c r="J6" s="117" t="s">
        <v>26</v>
      </c>
      <c r="K6" s="118"/>
      <c r="L6" s="117" t="s">
        <v>27</v>
      </c>
      <c r="M6" s="118"/>
      <c r="N6" s="117" t="s">
        <v>28</v>
      </c>
      <c r="O6" s="118"/>
      <c r="P6" s="119" t="s">
        <v>29</v>
      </c>
      <c r="Q6" s="119"/>
      <c r="R6" s="40" t="s">
        <v>60</v>
      </c>
      <c r="S6" s="113"/>
      <c r="T6" s="113"/>
      <c r="U6" s="113"/>
      <c r="V6" s="113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</row>
    <row r="7" spans="1:35" ht="15.75" customHeight="1" thickTop="1" x14ac:dyDescent="0.25">
      <c r="A7" s="28" t="s">
        <v>55</v>
      </c>
      <c r="B7" s="130"/>
      <c r="C7" s="125"/>
      <c r="D7" s="125"/>
      <c r="E7" s="125"/>
      <c r="F7" s="60"/>
      <c r="G7" s="60"/>
      <c r="H7" s="60"/>
      <c r="I7" s="60"/>
      <c r="J7" s="60"/>
      <c r="K7" s="60"/>
      <c r="L7" s="60"/>
      <c r="M7" s="60"/>
      <c r="N7" s="60"/>
      <c r="O7" s="60"/>
      <c r="P7" s="125"/>
      <c r="Q7" s="125"/>
      <c r="R7" s="60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 x14ac:dyDescent="0.25">
      <c r="A8" s="28" t="s">
        <v>6</v>
      </c>
      <c r="B8" s="67"/>
      <c r="C8" s="68"/>
      <c r="D8" s="68"/>
      <c r="E8" s="69"/>
      <c r="F8" s="100"/>
      <c r="G8" s="68"/>
      <c r="H8" s="68"/>
      <c r="I8" s="69"/>
      <c r="J8" s="100"/>
      <c r="K8" s="68"/>
      <c r="L8" s="68"/>
      <c r="M8" s="68"/>
      <c r="N8" s="68"/>
      <c r="O8" s="69"/>
      <c r="P8" s="97"/>
      <c r="Q8" s="97"/>
      <c r="R8" s="61"/>
      <c r="S8" s="113"/>
      <c r="T8" s="113"/>
      <c r="U8" s="113"/>
      <c r="V8" s="113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</row>
    <row r="9" spans="1:35" ht="15.75" customHeight="1" x14ac:dyDescent="0.25">
      <c r="A9" s="16" t="s">
        <v>7</v>
      </c>
      <c r="B9" s="67" t="s">
        <v>88</v>
      </c>
      <c r="C9" s="68"/>
      <c r="D9" s="68"/>
      <c r="E9" s="69"/>
      <c r="F9" s="67"/>
      <c r="G9" s="68"/>
      <c r="H9" s="68"/>
      <c r="I9" s="69"/>
      <c r="J9" s="67"/>
      <c r="K9" s="68"/>
      <c r="L9" s="68"/>
      <c r="M9" s="69"/>
      <c r="N9" s="97"/>
      <c r="O9" s="97"/>
      <c r="P9" s="97"/>
      <c r="Q9" s="97"/>
      <c r="R9" s="61"/>
      <c r="S9" s="113"/>
      <c r="T9" s="113"/>
      <c r="U9" s="113"/>
      <c r="V9" s="113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</row>
    <row r="10" spans="1:35" ht="15.75" customHeight="1" x14ac:dyDescent="0.25">
      <c r="A10" s="16" t="s">
        <v>8</v>
      </c>
      <c r="B10" s="95" t="s">
        <v>89</v>
      </c>
      <c r="C10" s="94"/>
      <c r="D10" s="94"/>
      <c r="E10" s="94"/>
      <c r="F10" s="94" t="s">
        <v>89</v>
      </c>
      <c r="G10" s="94"/>
      <c r="H10" s="94"/>
      <c r="I10" s="94"/>
      <c r="J10" s="94" t="s">
        <v>89</v>
      </c>
      <c r="K10" s="94"/>
      <c r="L10" s="94"/>
      <c r="M10" s="94"/>
      <c r="N10" s="62"/>
      <c r="O10" s="62"/>
      <c r="P10" s="62"/>
      <c r="Q10" s="62"/>
      <c r="R10" s="63"/>
      <c r="S10" s="113"/>
      <c r="T10" s="113"/>
      <c r="U10" s="113"/>
      <c r="V10" s="113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</row>
    <row r="11" spans="1:35" ht="15.75" customHeight="1" x14ac:dyDescent="0.25">
      <c r="A11" s="16" t="s">
        <v>9</v>
      </c>
      <c r="B11" s="96"/>
      <c r="C11" s="97"/>
      <c r="D11" s="97"/>
      <c r="E11" s="97"/>
      <c r="F11" s="98" t="s">
        <v>87</v>
      </c>
      <c r="G11" s="94"/>
      <c r="H11" s="94"/>
      <c r="I11" s="99"/>
      <c r="J11" s="100" t="s">
        <v>90</v>
      </c>
      <c r="K11" s="69"/>
      <c r="L11" s="101"/>
      <c r="M11" s="102"/>
      <c r="N11" s="103"/>
      <c r="O11" s="64"/>
      <c r="P11" s="65"/>
      <c r="Q11" s="65"/>
      <c r="R11" s="65"/>
    </row>
    <row r="12" spans="1:35" ht="15.75" customHeight="1" thickBot="1" x14ac:dyDescent="0.3">
      <c r="A12" s="17" t="s">
        <v>10</v>
      </c>
      <c r="B12" s="95" t="s">
        <v>91</v>
      </c>
      <c r="C12" s="94"/>
      <c r="D12" s="94"/>
      <c r="E12" s="94"/>
      <c r="F12" s="94"/>
      <c r="G12" s="94"/>
      <c r="H12" s="94"/>
      <c r="I12" s="94"/>
      <c r="J12" s="62"/>
      <c r="K12" s="63"/>
      <c r="L12" s="65"/>
      <c r="M12" s="65"/>
      <c r="N12" s="65"/>
      <c r="O12" s="65"/>
      <c r="P12" s="65"/>
      <c r="Q12" s="65"/>
      <c r="R12" s="66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 x14ac:dyDescent="0.25">
      <c r="A14" s="132" t="s">
        <v>50</v>
      </c>
      <c r="B14" s="111"/>
      <c r="C14" s="133"/>
      <c r="D14" s="110" t="s">
        <v>51</v>
      </c>
      <c r="E14" s="111"/>
      <c r="F14" s="110" t="s">
        <v>92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26"/>
    </row>
    <row r="15" spans="1:35" ht="12.75" customHeight="1" thickBot="1" x14ac:dyDescent="0.3">
      <c r="A15" s="134"/>
      <c r="B15" s="135"/>
      <c r="C15" s="136"/>
      <c r="D15" s="127" t="s">
        <v>52</v>
      </c>
      <c r="E15" s="131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04" t="s">
        <v>11</v>
      </c>
      <c r="B17" s="105"/>
      <c r="C17" s="106"/>
      <c r="D17" s="106"/>
      <c r="E17" s="106"/>
      <c r="F17" s="106"/>
      <c r="G17" s="106"/>
      <c r="H17" s="107"/>
      <c r="I17" s="18"/>
      <c r="J17" s="104" t="s">
        <v>12</v>
      </c>
      <c r="K17" s="105"/>
      <c r="L17" s="106"/>
      <c r="M17" s="106"/>
      <c r="N17" s="106"/>
      <c r="O17" s="106"/>
      <c r="P17" s="106"/>
      <c r="Q17" s="107"/>
    </row>
    <row r="18" spans="1:17" s="38" customFormat="1" ht="36.75" customHeight="1" thickTop="1" x14ac:dyDescent="0.2">
      <c r="A18" s="39" t="s">
        <v>13</v>
      </c>
      <c r="B18" s="108" t="s">
        <v>14</v>
      </c>
      <c r="C18" s="109"/>
      <c r="D18" s="89" t="s">
        <v>41</v>
      </c>
      <c r="E18" s="90"/>
      <c r="F18" s="91" t="s">
        <v>42</v>
      </c>
      <c r="G18" s="90"/>
      <c r="H18" s="36" t="s">
        <v>53</v>
      </c>
      <c r="I18" s="18"/>
      <c r="J18" s="39" t="s">
        <v>13</v>
      </c>
      <c r="K18" s="108" t="s">
        <v>14</v>
      </c>
      <c r="L18" s="109"/>
      <c r="M18" s="89" t="s">
        <v>41</v>
      </c>
      <c r="N18" s="90"/>
      <c r="O18" s="91" t="s">
        <v>42</v>
      </c>
      <c r="P18" s="90"/>
      <c r="Q18" s="36" t="s">
        <v>53</v>
      </c>
    </row>
    <row r="19" spans="1:17" x14ac:dyDescent="0.25">
      <c r="A19" s="19" t="s">
        <v>54</v>
      </c>
      <c r="B19" s="92">
        <v>44954</v>
      </c>
      <c r="C19" s="93"/>
      <c r="D19" s="72"/>
      <c r="E19" s="73"/>
      <c r="F19" s="74"/>
      <c r="G19" s="73"/>
      <c r="H19" s="32" t="str">
        <f>IF(D19=Sheet2!B10,"",IF((D19+F19)&lt;&gt;0,(D19+F19), ""))</f>
        <v/>
      </c>
      <c r="I19" s="18"/>
      <c r="J19" s="19" t="s">
        <v>54</v>
      </c>
      <c r="K19" s="92">
        <f>B24+2</f>
        <v>44961</v>
      </c>
      <c r="L19" s="93"/>
      <c r="M19" s="72"/>
      <c r="N19" s="73"/>
      <c r="O19" s="74"/>
      <c r="P19" s="73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92">
        <f>B19+1</f>
        <v>44955</v>
      </c>
      <c r="C20" s="93"/>
      <c r="D20" s="81"/>
      <c r="E20" s="82"/>
      <c r="F20" s="83"/>
      <c r="G20" s="82"/>
      <c r="H20" s="32"/>
      <c r="I20" s="18"/>
      <c r="J20" s="19" t="s">
        <v>6</v>
      </c>
      <c r="K20" s="92">
        <f>K19+1</f>
        <v>44962</v>
      </c>
      <c r="L20" s="93"/>
      <c r="M20" s="81"/>
      <c r="N20" s="82"/>
      <c r="O20" s="83"/>
      <c r="P20" s="82"/>
      <c r="Q20" s="32" t="str">
        <f>IF(M20=Sheet2!B10,"",IF((M20+O20)&lt;&gt;0,(M20+O20), ""))</f>
        <v/>
      </c>
    </row>
    <row r="21" spans="1:17" ht="14.25" customHeight="1" x14ac:dyDescent="0.25">
      <c r="A21" s="19" t="s">
        <v>7</v>
      </c>
      <c r="B21" s="92">
        <f t="shared" ref="B21:B24" si="0">B20+1</f>
        <v>44956</v>
      </c>
      <c r="C21" s="93"/>
      <c r="D21" s="81">
        <v>2</v>
      </c>
      <c r="E21" s="82"/>
      <c r="F21" s="83"/>
      <c r="G21" s="82"/>
      <c r="H21" s="32">
        <f>IF(D21=Sheet2!B10,"",IF((D21+F21)&lt;&gt;0,(D21+F21), ""))</f>
        <v>2</v>
      </c>
      <c r="I21" s="18"/>
      <c r="J21" s="19" t="s">
        <v>7</v>
      </c>
      <c r="K21" s="92">
        <f>K20+1</f>
        <v>44963</v>
      </c>
      <c r="L21" s="93"/>
      <c r="M21" s="81">
        <v>2</v>
      </c>
      <c r="N21" s="82"/>
      <c r="O21" s="83"/>
      <c r="P21" s="82"/>
      <c r="Q21" s="32">
        <f>IF(M21=Sheet2!B10,"",IF((M21+O21)&lt;&gt;0,(M21+O21), ""))</f>
        <v>2</v>
      </c>
    </row>
    <row r="22" spans="1:17" ht="14.25" customHeight="1" x14ac:dyDescent="0.25">
      <c r="A22" s="19" t="s">
        <v>8</v>
      </c>
      <c r="B22" s="92">
        <f t="shared" si="0"/>
        <v>44957</v>
      </c>
      <c r="C22" s="93"/>
      <c r="D22" s="81">
        <v>6</v>
      </c>
      <c r="E22" s="82"/>
      <c r="F22" s="83"/>
      <c r="G22" s="82"/>
      <c r="H22" s="32">
        <f>IF(D22=Sheet2!B10,"",IF((D22+F22)&lt;&gt;0,(D22+F22), ""))</f>
        <v>6</v>
      </c>
      <c r="I22" s="18"/>
      <c r="J22" s="19" t="s">
        <v>8</v>
      </c>
      <c r="K22" s="92">
        <f t="shared" ref="K22:K24" si="1">K21+1</f>
        <v>44964</v>
      </c>
      <c r="L22" s="93"/>
      <c r="M22" s="81"/>
      <c r="N22" s="82"/>
      <c r="O22" s="83"/>
      <c r="P22" s="82"/>
      <c r="Q22" s="32" t="str">
        <f>IF(M22=Sheet2!B10,"",IF((M22+O22)&lt;&gt;0,(M22+O22), ""))</f>
        <v/>
      </c>
    </row>
    <row r="23" spans="1:17" ht="14.25" customHeight="1" x14ac:dyDescent="0.25">
      <c r="A23" s="19" t="s">
        <v>9</v>
      </c>
      <c r="B23" s="92">
        <f t="shared" si="0"/>
        <v>44958</v>
      </c>
      <c r="C23" s="93"/>
      <c r="D23" s="81">
        <v>1</v>
      </c>
      <c r="E23" s="82"/>
      <c r="F23" s="83"/>
      <c r="G23" s="82"/>
      <c r="H23" s="32">
        <f>IF(D23=Sheet2!B10,"",IF((D23+F23)&lt;&gt;0,(D23+F23), ""))</f>
        <v>1</v>
      </c>
      <c r="I23" s="18"/>
      <c r="J23" s="19" t="s">
        <v>9</v>
      </c>
      <c r="K23" s="92">
        <f t="shared" si="1"/>
        <v>44965</v>
      </c>
      <c r="L23" s="93"/>
      <c r="M23" s="81"/>
      <c r="N23" s="82"/>
      <c r="O23" s="83"/>
      <c r="P23" s="82"/>
      <c r="Q23" s="32" t="str">
        <f>IF(M23=Sheet2!B10,"",IF((M23+O23)&lt;&gt;0,(M23+O23), ""))</f>
        <v/>
      </c>
    </row>
    <row r="24" spans="1:17" ht="14.25" customHeight="1" x14ac:dyDescent="0.25">
      <c r="A24" s="19" t="s">
        <v>10</v>
      </c>
      <c r="B24" s="92">
        <f t="shared" si="0"/>
        <v>44959</v>
      </c>
      <c r="C24" s="93"/>
      <c r="D24" s="81">
        <v>2</v>
      </c>
      <c r="E24" s="82"/>
      <c r="F24" s="83"/>
      <c r="G24" s="82"/>
      <c r="H24" s="32">
        <f>IF(D24=Sheet2!B10,"",IF((D24+F24)&lt;&gt;0,(D24+F24), ""))</f>
        <v>2</v>
      </c>
      <c r="I24" s="18"/>
      <c r="J24" s="19" t="s">
        <v>10</v>
      </c>
      <c r="K24" s="92">
        <f t="shared" si="1"/>
        <v>44966</v>
      </c>
      <c r="L24" s="93"/>
      <c r="M24" s="72"/>
      <c r="N24" s="73"/>
      <c r="O24" s="74"/>
      <c r="P24" s="73"/>
      <c r="Q24" s="32" t="str">
        <f>IF(M24=Sheet2!B10,"",IF((M24+O24)&lt;&gt;0,(M24+O24), ""))</f>
        <v/>
      </c>
    </row>
    <row r="25" spans="1:17" ht="23.25" customHeight="1" x14ac:dyDescent="0.25">
      <c r="A25" s="20" t="s">
        <v>18</v>
      </c>
      <c r="B25" s="92"/>
      <c r="C25" s="93"/>
      <c r="D25" s="81">
        <v>3</v>
      </c>
      <c r="E25" s="82"/>
      <c r="F25" s="83"/>
      <c r="G25" s="82"/>
      <c r="H25" s="32">
        <f>IF(D25=Sheet2!B10,"",IF((D25+F25)&lt;&gt;0,(D25+F25), ""))</f>
        <v>3</v>
      </c>
      <c r="I25" s="18"/>
      <c r="J25" s="20" t="s">
        <v>18</v>
      </c>
      <c r="K25" s="92"/>
      <c r="L25" s="93"/>
      <c r="M25" s="72"/>
      <c r="N25" s="73"/>
      <c r="O25" s="74"/>
      <c r="P25" s="73"/>
      <c r="Q25" s="32" t="str">
        <f>IF(M25=Sheet2!B10,"",IF((M25+O25)&lt;&gt;0,(M25+O25), ""))</f>
        <v/>
      </c>
    </row>
    <row r="26" spans="1:17" x14ac:dyDescent="0.25">
      <c r="A26" s="34" t="s">
        <v>58</v>
      </c>
      <c r="B26" s="92"/>
      <c r="C26" s="93"/>
      <c r="D26" s="81"/>
      <c r="E26" s="82"/>
      <c r="F26" s="83"/>
      <c r="G26" s="82"/>
      <c r="H26" s="32" t="str">
        <f>IF(D26=Sheet2!B10,"",IF((D26+F26)&lt;&gt;0,((D26*2)+F26), ""))</f>
        <v/>
      </c>
      <c r="I26" s="18"/>
      <c r="J26" s="34" t="s">
        <v>58</v>
      </c>
      <c r="K26" s="92"/>
      <c r="L26" s="93"/>
      <c r="M26" s="81"/>
      <c r="N26" s="82"/>
      <c r="O26" s="74"/>
      <c r="P26" s="73"/>
      <c r="Q26" s="32" t="str">
        <f>IF(M26=Sheet2!K10,"",IF((M26+O26)&lt;&gt;0,((M26*2)+O26), ""))</f>
        <v/>
      </c>
    </row>
    <row r="27" spans="1:17" x14ac:dyDescent="0.25">
      <c r="A27" s="34" t="s">
        <v>59</v>
      </c>
      <c r="B27" s="92"/>
      <c r="C27" s="93"/>
      <c r="D27" s="81"/>
      <c r="E27" s="82"/>
      <c r="F27" s="83"/>
      <c r="G27" s="82"/>
      <c r="H27" s="32" t="str">
        <f>IF(D27=Sheet2!B10,"",IF((D27+F27)&lt;&gt;0,((D27*3)+F27), ""))</f>
        <v/>
      </c>
      <c r="I27" s="18"/>
      <c r="J27" s="34" t="s">
        <v>59</v>
      </c>
      <c r="K27" s="92"/>
      <c r="L27" s="93"/>
      <c r="M27" s="72"/>
      <c r="N27" s="73"/>
      <c r="O27" s="74"/>
      <c r="P27" s="73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92"/>
      <c r="C28" s="93"/>
      <c r="D28" s="81">
        <v>2</v>
      </c>
      <c r="E28" s="82"/>
      <c r="F28" s="83"/>
      <c r="G28" s="82"/>
      <c r="H28" s="32">
        <v>2</v>
      </c>
      <c r="I28" s="18"/>
      <c r="J28" s="20" t="s">
        <v>19</v>
      </c>
      <c r="K28" s="92"/>
      <c r="L28" s="93"/>
      <c r="M28" s="72"/>
      <c r="N28" s="73"/>
      <c r="O28" s="74"/>
      <c r="P28" s="73"/>
      <c r="Q28" s="32" t="str">
        <f>IF(M28=Sheet2!B10,"",IF((M28+O28)&lt;&gt;0,(M28+O28), ""))</f>
        <v/>
      </c>
    </row>
    <row r="29" spans="1:17" ht="16.5" thickBot="1" x14ac:dyDescent="0.3">
      <c r="A29" s="75" t="s">
        <v>15</v>
      </c>
      <c r="B29" s="76"/>
      <c r="C29" s="77"/>
      <c r="D29" s="78" t="str">
        <f>"="&amp;"1x"&amp;IF(SUM(D19:D24,F19:F28,D25,D28)&lt;&gt;0,SUM(D19:D24,F19:F28,D25,D28),0)&amp;"+"&amp;"2x"&amp;IF(AND(D26&lt;&gt;0,D26&lt;&gt;Sheet2!B10),D26,0) &amp; "+"&amp; "3x" &amp; IF(AND(D27&lt;&gt;0,D27&lt;&gt;Sheet2!B10),D27,0)</f>
        <v>=1x16+2x0+3x0</v>
      </c>
      <c r="E29" s="79"/>
      <c r="F29" s="79"/>
      <c r="G29" s="80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16</v>
      </c>
      <c r="I29" s="18"/>
      <c r="J29" s="137" t="s">
        <v>15</v>
      </c>
      <c r="K29" s="76"/>
      <c r="L29" s="138"/>
      <c r="M29" s="78" t="str">
        <f>"="&amp;"1x"&amp;IF(SUM(M19:M24,O19:O28,M25,M28)&lt;&gt;0,SUM(M19:M24,O19:O28,M25,M28),0)&amp;"+"&amp;"2x"&amp;IF(AND(M26&lt;&gt;0,M26&lt;&gt;Sheet2!B10),M26,0) &amp; "+"&amp; "3x" &amp; IF(AND(M27&lt;&gt;0,M27&lt;&gt;Sheet2!B10),M27,0)</f>
        <v>=1x2+2x0+3x0</v>
      </c>
      <c r="N29" s="79"/>
      <c r="O29" s="79"/>
      <c r="P29" s="80"/>
      <c r="Q29" s="33">
        <v>2</v>
      </c>
    </row>
    <row r="30" spans="1:17" ht="7.5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84" t="s">
        <v>16</v>
      </c>
      <c r="B31" s="85"/>
      <c r="C31" s="85"/>
      <c r="D31" s="85"/>
      <c r="E31" s="85"/>
      <c r="F31" s="85"/>
      <c r="G31" s="85"/>
      <c r="H31" s="86"/>
      <c r="I31" s="18"/>
      <c r="J31" s="84" t="s">
        <v>17</v>
      </c>
      <c r="K31" s="85"/>
      <c r="L31" s="85"/>
      <c r="M31" s="85"/>
      <c r="N31" s="85"/>
      <c r="O31" s="85"/>
      <c r="P31" s="85"/>
      <c r="Q31" s="86"/>
    </row>
    <row r="32" spans="1:17" s="38" customFormat="1" ht="39" thickTop="1" x14ac:dyDescent="0.2">
      <c r="A32" s="35" t="s">
        <v>13</v>
      </c>
      <c r="B32" s="87" t="s">
        <v>14</v>
      </c>
      <c r="C32" s="88"/>
      <c r="D32" s="89" t="s">
        <v>41</v>
      </c>
      <c r="E32" s="90"/>
      <c r="F32" s="91" t="s">
        <v>42</v>
      </c>
      <c r="G32" s="90"/>
      <c r="H32" s="36" t="s">
        <v>53</v>
      </c>
      <c r="I32" s="37"/>
      <c r="J32" s="35" t="s">
        <v>13</v>
      </c>
      <c r="K32" s="87" t="s">
        <v>14</v>
      </c>
      <c r="L32" s="88"/>
      <c r="M32" s="89" t="s">
        <v>41</v>
      </c>
      <c r="N32" s="90"/>
      <c r="O32" s="91" t="s">
        <v>42</v>
      </c>
      <c r="P32" s="90"/>
      <c r="Q32" s="36" t="s">
        <v>53</v>
      </c>
    </row>
    <row r="33" spans="1:17" x14ac:dyDescent="0.25">
      <c r="A33" s="19" t="s">
        <v>54</v>
      </c>
      <c r="B33" s="70">
        <f>K24+2</f>
        <v>44968</v>
      </c>
      <c r="C33" s="71"/>
      <c r="D33" s="72"/>
      <c r="E33" s="73"/>
      <c r="F33" s="74"/>
      <c r="G33" s="73"/>
      <c r="H33" s="32" t="str">
        <f>IF(D33=Sheet2!B10,"",IF((D33+F33)&lt;&gt;0,(D33+F33), ""))</f>
        <v/>
      </c>
      <c r="I33" s="21"/>
      <c r="J33" s="19" t="s">
        <v>54</v>
      </c>
      <c r="K33" s="70">
        <f>B38+2</f>
        <v>44975</v>
      </c>
      <c r="L33" s="71"/>
      <c r="M33" s="72"/>
      <c r="N33" s="73"/>
      <c r="O33" s="74"/>
      <c r="P33" s="73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70">
        <f>B33+1</f>
        <v>44969</v>
      </c>
      <c r="C34" s="71"/>
      <c r="D34" s="81"/>
      <c r="E34" s="82"/>
      <c r="F34" s="83"/>
      <c r="G34" s="82"/>
      <c r="H34" s="32" t="str">
        <f>IF(D34=Sheet2!B10,"",IF((D34+F34)&lt;&gt;0,(D34+F34), ""))</f>
        <v/>
      </c>
      <c r="I34" s="18"/>
      <c r="J34" s="19" t="s">
        <v>6</v>
      </c>
      <c r="K34" s="70">
        <f>K33+1</f>
        <v>44976</v>
      </c>
      <c r="L34" s="71"/>
      <c r="M34" s="81"/>
      <c r="N34" s="82"/>
      <c r="O34" s="83"/>
      <c r="P34" s="82"/>
      <c r="Q34" s="32" t="str">
        <f>IF(M34=Sheet2!B10,"",IF((M34+O34)&lt;&gt;0,(M34+O34), ""))</f>
        <v/>
      </c>
    </row>
    <row r="35" spans="1:17" ht="15" customHeight="1" x14ac:dyDescent="0.25">
      <c r="A35" s="19" t="s">
        <v>7</v>
      </c>
      <c r="B35" s="70">
        <f t="shared" ref="B35:B38" si="2">B34+1</f>
        <v>44970</v>
      </c>
      <c r="C35" s="71"/>
      <c r="D35" s="81">
        <v>2</v>
      </c>
      <c r="E35" s="82"/>
      <c r="F35" s="83"/>
      <c r="G35" s="82"/>
      <c r="H35" s="32">
        <f>IF(D35=Sheet2!B10,"",IF((D35+F35)&lt;&gt;0,(D35+F35), ""))</f>
        <v>2</v>
      </c>
      <c r="I35" s="18"/>
      <c r="J35" s="19" t="s">
        <v>7</v>
      </c>
      <c r="K35" s="70">
        <f t="shared" ref="K35:K38" si="3">K34+1</f>
        <v>44977</v>
      </c>
      <c r="L35" s="71"/>
      <c r="M35" s="81">
        <v>2</v>
      </c>
      <c r="N35" s="82"/>
      <c r="O35" s="83"/>
      <c r="P35" s="82"/>
      <c r="Q35" s="32">
        <f>IF(M35=Sheet2!B10,"",IF((M35+O35)&lt;&gt;0,(M35+O35), ""))</f>
        <v>2</v>
      </c>
    </row>
    <row r="36" spans="1:17" ht="15" customHeight="1" x14ac:dyDescent="0.25">
      <c r="A36" s="19" t="s">
        <v>8</v>
      </c>
      <c r="B36" s="70">
        <f t="shared" si="2"/>
        <v>44971</v>
      </c>
      <c r="C36" s="71"/>
      <c r="D36" s="81">
        <v>6</v>
      </c>
      <c r="E36" s="82"/>
      <c r="F36" s="83"/>
      <c r="G36" s="82"/>
      <c r="H36" s="32">
        <f>IF(D36=Sheet2!B10,"",IF((D36+F36)&lt;&gt;0,(D36+F36), ""))</f>
        <v>6</v>
      </c>
      <c r="I36" s="18"/>
      <c r="J36" s="19" t="s">
        <v>8</v>
      </c>
      <c r="K36" s="70">
        <f t="shared" si="3"/>
        <v>44978</v>
      </c>
      <c r="L36" s="71"/>
      <c r="M36" s="81">
        <v>6</v>
      </c>
      <c r="N36" s="82"/>
      <c r="O36" s="83"/>
      <c r="P36" s="82"/>
      <c r="Q36" s="32">
        <f>IF(M36=Sheet2!B10,"",IF((M36+O36)&lt;&gt;0,(M36+O36), ""))</f>
        <v>6</v>
      </c>
    </row>
    <row r="37" spans="1:17" ht="15" customHeight="1" x14ac:dyDescent="0.25">
      <c r="A37" s="19" t="s">
        <v>9</v>
      </c>
      <c r="B37" s="70">
        <f t="shared" si="2"/>
        <v>44972</v>
      </c>
      <c r="C37" s="71"/>
      <c r="D37" s="81">
        <v>1</v>
      </c>
      <c r="E37" s="82"/>
      <c r="F37" s="83"/>
      <c r="G37" s="82"/>
      <c r="H37" s="32">
        <f>IF(D37=Sheet2!B10,"",IF((D37+F37)&lt;&gt;0,(D37+F37), ""))</f>
        <v>1</v>
      </c>
      <c r="I37" s="18"/>
      <c r="J37" s="19" t="s">
        <v>9</v>
      </c>
      <c r="K37" s="70">
        <f t="shared" si="3"/>
        <v>44979</v>
      </c>
      <c r="L37" s="71"/>
      <c r="M37" s="81">
        <v>1</v>
      </c>
      <c r="N37" s="82"/>
      <c r="O37" s="83"/>
      <c r="P37" s="82"/>
      <c r="Q37" s="32">
        <f>IF(M37=Sheet2!B10,"",IF((M37+O37)&lt;&gt;0,(M37+O37), ""))</f>
        <v>1</v>
      </c>
    </row>
    <row r="38" spans="1:17" ht="15" customHeight="1" x14ac:dyDescent="0.25">
      <c r="A38" s="19" t="s">
        <v>10</v>
      </c>
      <c r="B38" s="70">
        <f t="shared" si="2"/>
        <v>44973</v>
      </c>
      <c r="C38" s="71"/>
      <c r="D38" s="81">
        <v>2</v>
      </c>
      <c r="E38" s="82"/>
      <c r="F38" s="83"/>
      <c r="G38" s="82"/>
      <c r="H38" s="32">
        <f>IF(D38=Sheet2!B10,"",IF((D38+F38)&lt;&gt;0,(D38+F38), ""))</f>
        <v>2</v>
      </c>
      <c r="I38" s="18"/>
      <c r="J38" s="19" t="s">
        <v>10</v>
      </c>
      <c r="K38" s="70">
        <f t="shared" si="3"/>
        <v>44980</v>
      </c>
      <c r="L38" s="71"/>
      <c r="M38" s="81">
        <v>2</v>
      </c>
      <c r="N38" s="82"/>
      <c r="O38" s="83"/>
      <c r="P38" s="82"/>
      <c r="Q38" s="32">
        <f>IF(M38=Sheet2!B10,"",IF((M38+O38)&lt;&gt;0,(M38+O38), ""))</f>
        <v>2</v>
      </c>
    </row>
    <row r="39" spans="1:17" ht="21.75" customHeight="1" x14ac:dyDescent="0.25">
      <c r="A39" s="20" t="s">
        <v>18</v>
      </c>
      <c r="B39" s="70"/>
      <c r="C39" s="71"/>
      <c r="D39" s="81">
        <v>3</v>
      </c>
      <c r="E39" s="82"/>
      <c r="F39" s="83"/>
      <c r="G39" s="82"/>
      <c r="H39" s="32">
        <f>IF(D39=Sheet2!B10,"",IF((D39+F39)&lt;&gt;0,(D39+F39), ""))</f>
        <v>3</v>
      </c>
      <c r="I39" s="18"/>
      <c r="J39" s="20" t="s">
        <v>18</v>
      </c>
      <c r="K39" s="70"/>
      <c r="L39" s="71"/>
      <c r="M39" s="81">
        <v>3</v>
      </c>
      <c r="N39" s="82"/>
      <c r="O39" s="83"/>
      <c r="P39" s="82"/>
      <c r="Q39" s="32">
        <f>IF(M39=Sheet2!B10,"",IF((M39+O39)&lt;&gt;0,(M39+O39), ""))</f>
        <v>3</v>
      </c>
    </row>
    <row r="40" spans="1:17" x14ac:dyDescent="0.25">
      <c r="A40" s="34" t="s">
        <v>58</v>
      </c>
      <c r="B40" s="70"/>
      <c r="C40" s="71"/>
      <c r="D40" s="81"/>
      <c r="E40" s="82"/>
      <c r="F40" s="83"/>
      <c r="G40" s="82"/>
      <c r="H40" s="32" t="str">
        <f>IF(D40=Sheet2!B24,"",IF((D40+F40)&lt;&gt;0,((D40*2)+F40), ""))</f>
        <v/>
      </c>
      <c r="I40" s="18"/>
      <c r="J40" s="34" t="s">
        <v>58</v>
      </c>
      <c r="K40" s="70"/>
      <c r="L40" s="71"/>
      <c r="M40" s="81"/>
      <c r="N40" s="82"/>
      <c r="O40" s="83"/>
      <c r="P40" s="82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70"/>
      <c r="C41" s="71"/>
      <c r="D41" s="72"/>
      <c r="E41" s="73"/>
      <c r="F41" s="74"/>
      <c r="G41" s="73"/>
      <c r="H41" s="32" t="str">
        <f>IF(D41=Sheet2!B24,"",IF((D41+F41)&lt;&gt;0,((D41*3)+F41), ""))</f>
        <v/>
      </c>
      <c r="I41" s="18"/>
      <c r="J41" s="34" t="s">
        <v>59</v>
      </c>
      <c r="K41" s="70"/>
      <c r="L41" s="71"/>
      <c r="M41" s="72"/>
      <c r="N41" s="73"/>
      <c r="O41" s="74"/>
      <c r="P41" s="73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70"/>
      <c r="C42" s="71"/>
      <c r="D42" s="72">
        <v>2</v>
      </c>
      <c r="E42" s="73"/>
      <c r="F42" s="74"/>
      <c r="G42" s="73"/>
      <c r="H42" s="32">
        <f>IF(D42=Sheet2!B10,"",IF((D42+F42)&lt;&gt;0,(D42+F42), ""))</f>
        <v>2</v>
      </c>
      <c r="I42" s="18"/>
      <c r="J42" s="20" t="s">
        <v>19</v>
      </c>
      <c r="K42" s="70"/>
      <c r="L42" s="71"/>
      <c r="M42" s="72">
        <v>2</v>
      </c>
      <c r="N42" s="73"/>
      <c r="O42" s="74"/>
      <c r="P42" s="73"/>
      <c r="Q42" s="32">
        <f>IF(M42=Sheet2!B10,"",IF((M42+O42)&lt;&gt;0,(M42+O42), ""))</f>
        <v>2</v>
      </c>
    </row>
    <row r="43" spans="1:17" ht="16.5" thickBot="1" x14ac:dyDescent="0.3">
      <c r="A43" s="75" t="s">
        <v>15</v>
      </c>
      <c r="B43" s="76"/>
      <c r="C43" s="77"/>
      <c r="D43" s="78" t="str">
        <f>"="&amp;"1x"&amp;IF(SUM(D33:D38,F33:F42,D39,D42)&lt;&gt;0,SUM(D33:D38,F33:F42,D39,D42),0)&amp;"+"&amp;"2x"&amp;IF(AND(D40&lt;&gt;0,D40&lt;&gt;Sheet2!B10),D40,0) &amp; "+"&amp; "3x" &amp; IF(AND(D41&lt;&gt;0,D41&lt;&gt;Sheet2!B10),D41,0)</f>
        <v>=1x16+2x0+3x0</v>
      </c>
      <c r="E43" s="79"/>
      <c r="F43" s="79"/>
      <c r="G43" s="80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16</v>
      </c>
      <c r="I43" s="18"/>
      <c r="J43" s="75" t="s">
        <v>15</v>
      </c>
      <c r="K43" s="76"/>
      <c r="L43" s="77"/>
      <c r="M43" s="78" t="str">
        <f>"="&amp;"1x"&amp;IF(SUM(M33:M38,O33:O42,M39,M42)&lt;&gt;0,SUM(M33:M38,O33:O42,M39,M42),0)&amp;"+"&amp;"2x"&amp;IF(AND(M40&lt;&gt;0,M40&lt;&gt;Sheet2!B10),M40,0) &amp; "+"&amp; "3x" &amp; IF(AND(M41&lt;&gt;0,M41&lt;&gt;Sheet2!B10),M41,0)</f>
        <v>=1x16+2x0+3x0</v>
      </c>
      <c r="N43" s="79"/>
      <c r="O43" s="79"/>
      <c r="P43" s="80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7.5" customHeight="1" thickTop="1" thickBot="1" x14ac:dyDescent="0.3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 x14ac:dyDescent="0.3">
      <c r="A45" s="84" t="s">
        <v>85</v>
      </c>
      <c r="B45" s="85"/>
      <c r="C45" s="85"/>
      <c r="D45" s="85"/>
      <c r="E45" s="85"/>
      <c r="F45" s="85"/>
      <c r="G45" s="85"/>
      <c r="H45" s="86"/>
      <c r="I45" s="18"/>
    </row>
    <row r="46" spans="1:17" s="38" customFormat="1" ht="39" thickTop="1" x14ac:dyDescent="0.2">
      <c r="A46" s="35" t="s">
        <v>13</v>
      </c>
      <c r="B46" s="87" t="s">
        <v>14</v>
      </c>
      <c r="C46" s="88"/>
      <c r="D46" s="89" t="s">
        <v>41</v>
      </c>
      <c r="E46" s="90"/>
      <c r="F46" s="91" t="s">
        <v>42</v>
      </c>
      <c r="G46" s="90"/>
      <c r="H46" s="36" t="s">
        <v>53</v>
      </c>
      <c r="I46" s="37"/>
    </row>
    <row r="47" spans="1:17" x14ac:dyDescent="0.25">
      <c r="A47" s="19" t="s">
        <v>54</v>
      </c>
      <c r="B47" s="70">
        <f>K38+2</f>
        <v>44982</v>
      </c>
      <c r="C47" s="71"/>
      <c r="D47" s="72"/>
      <c r="E47" s="73"/>
      <c r="F47" s="74"/>
      <c r="G47" s="73"/>
      <c r="H47" s="32" t="str">
        <f>IF(D47=Sheet2!B24,"",IF((D47+F47)&lt;&gt;0,(D47+F47), ""))</f>
        <v/>
      </c>
      <c r="I47" s="21"/>
    </row>
    <row r="48" spans="1:17" ht="15" customHeight="1" x14ac:dyDescent="0.25">
      <c r="A48" s="19" t="s">
        <v>6</v>
      </c>
      <c r="B48" s="70">
        <f>B47+1</f>
        <v>44983</v>
      </c>
      <c r="C48" s="71"/>
      <c r="D48" s="81"/>
      <c r="E48" s="82"/>
      <c r="F48" s="83"/>
      <c r="G48" s="82"/>
      <c r="H48" s="32"/>
      <c r="I48" s="18"/>
    </row>
    <row r="49" spans="1:17" ht="15" customHeight="1" x14ac:dyDescent="0.25">
      <c r="A49" s="19" t="s">
        <v>7</v>
      </c>
      <c r="B49" s="70">
        <f t="shared" ref="B49:B52" si="4">B48+1</f>
        <v>44984</v>
      </c>
      <c r="C49" s="71"/>
      <c r="D49" s="81">
        <v>2</v>
      </c>
      <c r="E49" s="82"/>
      <c r="F49" s="83"/>
      <c r="G49" s="82"/>
      <c r="H49" s="32">
        <f>IF(D49=Sheet2!B24,"",IF((D49+F49)&lt;&gt;0,(D49+F49), ""))</f>
        <v>2</v>
      </c>
      <c r="I49" s="18"/>
    </row>
    <row r="50" spans="1:17" ht="15" customHeight="1" x14ac:dyDescent="0.25">
      <c r="A50" s="19" t="s">
        <v>8</v>
      </c>
      <c r="B50" s="70">
        <f t="shared" si="4"/>
        <v>44985</v>
      </c>
      <c r="C50" s="71"/>
      <c r="D50" s="81">
        <v>6</v>
      </c>
      <c r="E50" s="82"/>
      <c r="F50" s="83"/>
      <c r="G50" s="82"/>
      <c r="H50" s="32"/>
      <c r="I50" s="18"/>
    </row>
    <row r="51" spans="1:17" ht="15" customHeight="1" x14ac:dyDescent="0.25">
      <c r="A51" s="19" t="s">
        <v>9</v>
      </c>
      <c r="B51" s="70">
        <f t="shared" si="4"/>
        <v>44986</v>
      </c>
      <c r="C51" s="71"/>
      <c r="D51" s="81">
        <v>1</v>
      </c>
      <c r="E51" s="82"/>
      <c r="F51" s="83"/>
      <c r="G51" s="82"/>
      <c r="H51" s="32">
        <f>IF(D51=Sheet2!B24,"",IF((D51+F51)&lt;&gt;0,(D51+F51), ""))</f>
        <v>1</v>
      </c>
      <c r="I51" s="18"/>
    </row>
    <row r="52" spans="1:17" ht="15" customHeight="1" x14ac:dyDescent="0.25">
      <c r="A52" s="19" t="s">
        <v>10</v>
      </c>
      <c r="B52" s="70">
        <f t="shared" si="4"/>
        <v>44987</v>
      </c>
      <c r="C52" s="71"/>
      <c r="D52" s="81">
        <v>2</v>
      </c>
      <c r="E52" s="82"/>
      <c r="F52" s="83"/>
      <c r="G52" s="82"/>
      <c r="H52" s="32">
        <f>IF(D52=Sheet2!B24,"",IF((D52+F52)&lt;&gt;0,(D52+F52), ""))</f>
        <v>2</v>
      </c>
      <c r="I52" s="18"/>
    </row>
    <row r="53" spans="1:17" ht="21.75" customHeight="1" x14ac:dyDescent="0.25">
      <c r="A53" s="20" t="s">
        <v>18</v>
      </c>
      <c r="B53" s="70"/>
      <c r="C53" s="71"/>
      <c r="D53" s="81">
        <v>3</v>
      </c>
      <c r="E53" s="82"/>
      <c r="F53" s="83"/>
      <c r="G53" s="82"/>
      <c r="H53" s="32">
        <v>2</v>
      </c>
      <c r="I53" s="18"/>
    </row>
    <row r="54" spans="1:17" x14ac:dyDescent="0.25">
      <c r="A54" s="34" t="s">
        <v>58</v>
      </c>
      <c r="B54" s="70"/>
      <c r="C54" s="71"/>
      <c r="D54" s="81"/>
      <c r="E54" s="82"/>
      <c r="F54" s="83"/>
      <c r="G54" s="82"/>
      <c r="H54" s="32" t="str">
        <f>IF(D54=Sheet2!B38,"",IF((D54+F54)&lt;&gt;0,((D54*2)+F54), ""))</f>
        <v/>
      </c>
      <c r="I54" s="18"/>
    </row>
    <row r="55" spans="1:17" x14ac:dyDescent="0.25">
      <c r="A55" s="34" t="s">
        <v>59</v>
      </c>
      <c r="B55" s="70"/>
      <c r="C55" s="71"/>
      <c r="D55" s="72"/>
      <c r="E55" s="73"/>
      <c r="F55" s="74"/>
      <c r="G55" s="73"/>
      <c r="H55" s="32" t="str">
        <f>IF(D55=Sheet2!B38,"",IF((D55+F55)&lt;&gt;0,((D55*3)+F55), ""))</f>
        <v/>
      </c>
      <c r="I55" s="18"/>
    </row>
    <row r="56" spans="1:17" ht="21.75" customHeight="1" x14ac:dyDescent="0.25">
      <c r="A56" s="20" t="s">
        <v>19</v>
      </c>
      <c r="B56" s="70"/>
      <c r="C56" s="71"/>
      <c r="D56" s="72">
        <v>2</v>
      </c>
      <c r="E56" s="73"/>
      <c r="F56" s="74"/>
      <c r="G56" s="73"/>
      <c r="H56" s="32">
        <f>IF(D56=Sheet2!B24,"",IF((D56+F56)&lt;&gt;0,(D56+F56), ""))</f>
        <v>2</v>
      </c>
      <c r="I56" s="18"/>
    </row>
    <row r="57" spans="1:17" ht="16.5" thickBot="1" x14ac:dyDescent="0.3">
      <c r="A57" s="75" t="s">
        <v>15</v>
      </c>
      <c r="B57" s="76"/>
      <c r="C57" s="77"/>
      <c r="D57" s="78" t="str">
        <f>"="&amp;"1x"&amp;IF(SUM(D47:D52,F47:F56,D53,D56)&lt;&gt;0,SUM(D47:D52,F47:F56,D53,D56),0)&amp;"+"&amp;"2x"&amp;IF(AND(D54&lt;&gt;0,D54&lt;&gt;Sheet2!B24),D54,0) &amp; "+"&amp; "3x" &amp; IF(AND(D55&lt;&gt;0,D55&lt;&gt;Sheet2!B24),D55,0)</f>
        <v>=1x16+2x0+3x0</v>
      </c>
      <c r="E57" s="79"/>
      <c r="F57" s="79"/>
      <c r="G57" s="80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16</v>
      </c>
      <c r="I57" s="18"/>
    </row>
    <row r="58" spans="1:17" ht="16.5" thickTop="1" x14ac:dyDescent="0.25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 x14ac:dyDescent="0.3">
      <c r="A60" s="140" t="str">
        <f>"کۆی گشتی کاتژمێرەکان : [" &amp; SUM(H29,Q29,H43,Q43,H57) &amp; "] کاتژمێر"</f>
        <v>کۆی گشتی کاتژمێرەکان : [66] کاتژمێر</v>
      </c>
      <c r="B60" s="140"/>
      <c r="C60" s="140"/>
      <c r="D60" s="140"/>
      <c r="E60" s="140"/>
      <c r="F60" s="140"/>
      <c r="G60" s="140"/>
      <c r="H60" s="22"/>
      <c r="I60" s="140" t="str">
        <f>"کۆی کاتژمێرەکانی زێدەکی :[" &amp; SUM(H29,Q29,H43,Q43,H57) - (IF(H29=0,0,P5)+IF(Q29=0,0,P5)+IF(H43=0,0,P5)+IF(Q43=0,0,P5)+IF(H57=0,0,P5)) &amp; "] کاتژمێر"</f>
        <v>کۆی کاتژمێرەکانی زێدەکی :[36] کاتژمێر</v>
      </c>
      <c r="J60" s="140"/>
      <c r="K60" s="140"/>
      <c r="L60" s="140"/>
      <c r="M60" s="140"/>
      <c r="N60" s="140"/>
      <c r="O60" s="140"/>
      <c r="P60" s="22"/>
      <c r="Q60" s="22"/>
    </row>
    <row r="61" spans="1:17" ht="17.25" thickTop="1" thickBot="1" x14ac:dyDescent="0.3">
      <c r="A61" s="140" t="str">
        <f>"کۆی کاتژمێرەکانی نیساب :[" &amp;IF(H29=0,0,P5)+IF(Q29=0,0,P5)+IF(H43=0,0,P5)+IF(Q43=0,0,P5)+IF(H57=0,0,P5) &amp; "] کاتژمێر"</f>
        <v>کۆی کاتژمێرەکانی نیساب :[30] کاتژمێر</v>
      </c>
      <c r="B61" s="140"/>
      <c r="C61" s="140"/>
      <c r="D61" s="140"/>
      <c r="E61" s="140"/>
      <c r="F61" s="140"/>
      <c r="G61" s="140"/>
      <c r="H61" s="22"/>
      <c r="I61" s="141" t="s">
        <v>20</v>
      </c>
      <c r="J61" s="141"/>
      <c r="K61" s="141"/>
      <c r="L61" s="144">
        <f>IF(C5=Sheet2!A3,4500,IF(C5=Sheet2!A4,5500,IF(C5=Sheet2!A5,6500,IF(C5=Sheet2!A2,3500,IF(C5=Sheet2!A1,2500,7500)))))</f>
        <v>6500</v>
      </c>
      <c r="M61" s="144"/>
      <c r="N61" s="23" t="s">
        <v>30</v>
      </c>
      <c r="O61" s="22"/>
      <c r="P61" s="22"/>
      <c r="Q61" s="22"/>
    </row>
    <row r="62" spans="1:17" ht="17.25" thickTop="1" thickBot="1" x14ac:dyDescent="0.3">
      <c r="A62" s="12"/>
      <c r="B62" s="12"/>
      <c r="C62" s="12"/>
      <c r="D62" s="12"/>
      <c r="E62" s="12"/>
      <c r="F62" s="12"/>
      <c r="G62" s="12"/>
      <c r="H62" s="22"/>
      <c r="I62" s="142" t="s">
        <v>31</v>
      </c>
      <c r="J62" s="142"/>
      <c r="K62" s="142"/>
      <c r="L62" s="145">
        <f>L61*( SUM(H29,Q29,H43,Q43,H57) - (IF(H29=0,0,P5)+IF(Q29=0,0,P5)+IF(H43=0,0,P5)+IF(Q43=0,0,P5)+IF(H57=0,0,P5)))</f>
        <v>234000</v>
      </c>
      <c r="M62" s="145"/>
      <c r="N62" s="23" t="s">
        <v>30</v>
      </c>
      <c r="O62" s="22"/>
      <c r="P62" s="22"/>
      <c r="Q62" s="22"/>
    </row>
    <row r="63" spans="1:17" ht="51" customHeight="1" thickTop="1" x14ac:dyDescent="0.25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 x14ac:dyDescent="0.25">
      <c r="A64" s="139" t="s">
        <v>43</v>
      </c>
      <c r="B64" s="139"/>
      <c r="C64" s="139"/>
      <c r="D64" s="139"/>
      <c r="E64" s="4"/>
      <c r="F64" s="4"/>
      <c r="M64" s="113" t="s">
        <v>44</v>
      </c>
      <c r="N64" s="113"/>
      <c r="O64" s="113"/>
    </row>
    <row r="65" spans="1:17" x14ac:dyDescent="0.25">
      <c r="A65" s="139" t="s">
        <v>45</v>
      </c>
      <c r="B65" s="139"/>
      <c r="C65" s="139"/>
      <c r="D65" s="139"/>
      <c r="E65" s="4"/>
      <c r="F65" s="4"/>
      <c r="M65" s="113" t="s">
        <v>46</v>
      </c>
      <c r="N65" s="113"/>
      <c r="O65" s="113"/>
    </row>
    <row r="66" spans="1:17" ht="40.5" customHeight="1" x14ac:dyDescent="0.25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 x14ac:dyDescent="0.25">
      <c r="A67" s="143" t="str">
        <f>C4</f>
        <v>د.زانا رفيق مجيد</v>
      </c>
      <c r="B67" s="143"/>
      <c r="C67" s="143"/>
      <c r="D67" s="8"/>
      <c r="E67" s="4"/>
      <c r="F67" s="4"/>
      <c r="G67" s="139" t="s">
        <v>84</v>
      </c>
      <c r="H67" s="139"/>
      <c r="I67" s="139"/>
      <c r="J67" s="139"/>
      <c r="K67" s="3"/>
      <c r="L67" s="3"/>
      <c r="M67" s="113" t="s">
        <v>33</v>
      </c>
      <c r="N67" s="113"/>
      <c r="O67" s="113"/>
    </row>
    <row r="68" spans="1:17" ht="14.25" customHeight="1" x14ac:dyDescent="0.25">
      <c r="A68" s="143" t="s">
        <v>47</v>
      </c>
      <c r="B68" s="143"/>
      <c r="C68" s="143"/>
      <c r="D68" s="8"/>
      <c r="E68" s="4"/>
      <c r="F68" s="4"/>
      <c r="G68" s="139" t="s">
        <v>48</v>
      </c>
      <c r="H68" s="139"/>
      <c r="I68" s="139"/>
      <c r="J68" s="139"/>
      <c r="K68" s="3"/>
      <c r="L68" s="3"/>
      <c r="M68" s="113" t="s">
        <v>49</v>
      </c>
      <c r="N68" s="113"/>
      <c r="O68" s="113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83"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D32:E32"/>
    <mergeCell ref="B33:C33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B26:C26"/>
    <mergeCell ref="O19:P19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  <mergeCell ref="J29:L29"/>
    <mergeCell ref="B23:C23"/>
    <mergeCell ref="J31:Q31"/>
    <mergeCell ref="B27:C27"/>
    <mergeCell ref="A29:C29"/>
    <mergeCell ref="B24:C24"/>
    <mergeCell ref="B25:C25"/>
    <mergeCell ref="B28:C28"/>
    <mergeCell ref="O33:P33"/>
    <mergeCell ref="O32:P32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F26:G26"/>
    <mergeCell ref="O24:P24"/>
    <mergeCell ref="O25:P25"/>
    <mergeCell ref="F25:G25"/>
    <mergeCell ref="M25:N25"/>
    <mergeCell ref="K26:L26"/>
    <mergeCell ref="F28:G28"/>
    <mergeCell ref="O26:P26"/>
    <mergeCell ref="K25:L25"/>
    <mergeCell ref="M28:N28"/>
    <mergeCell ref="D24:E24"/>
    <mergeCell ref="B10:E10"/>
    <mergeCell ref="B7:C7"/>
    <mergeCell ref="D7:E7"/>
    <mergeCell ref="M5:O5"/>
    <mergeCell ref="P8:Q8"/>
    <mergeCell ref="F12:I12"/>
    <mergeCell ref="B8:E8"/>
    <mergeCell ref="F8:I8"/>
    <mergeCell ref="D15:E15"/>
    <mergeCell ref="A14:C15"/>
    <mergeCell ref="AB5:AC5"/>
    <mergeCell ref="AF6:AG6"/>
    <mergeCell ref="AD5:AE5"/>
    <mergeCell ref="AB6:AC6"/>
    <mergeCell ref="AF5:AG5"/>
    <mergeCell ref="W10:X10"/>
    <mergeCell ref="O2:P2"/>
    <mergeCell ref="P7:Q7"/>
    <mergeCell ref="F14:Q14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J9:M9"/>
    <mergeCell ref="J8:O8"/>
    <mergeCell ref="N9:O9"/>
    <mergeCell ref="P9:Q9"/>
    <mergeCell ref="S5:T5"/>
    <mergeCell ref="Y8:AA8"/>
    <mergeCell ref="Y9:AA9"/>
    <mergeCell ref="Y10:AA10"/>
    <mergeCell ref="W9:X9"/>
    <mergeCell ref="Y6:AA6"/>
    <mergeCell ref="Y5:AA5"/>
    <mergeCell ref="AD10:AE10"/>
    <mergeCell ref="S8:T8"/>
    <mergeCell ref="S9:T9"/>
    <mergeCell ref="S10:T10"/>
    <mergeCell ref="U8:V8"/>
    <mergeCell ref="U9:V9"/>
    <mergeCell ref="U10:V10"/>
    <mergeCell ref="AB9:AC9"/>
    <mergeCell ref="AB10:AC10"/>
    <mergeCell ref="W8:X8"/>
    <mergeCell ref="AB8:AC8"/>
    <mergeCell ref="D14:E14"/>
    <mergeCell ref="O18:P18"/>
    <mergeCell ref="D19:E19"/>
    <mergeCell ref="F18:G18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O22:P22"/>
    <mergeCell ref="O20:P20"/>
    <mergeCell ref="M21:N21"/>
    <mergeCell ref="K23:L23"/>
    <mergeCell ref="F15:Q15"/>
    <mergeCell ref="D23:E23"/>
    <mergeCell ref="B20:C20"/>
    <mergeCell ref="B21:C21"/>
    <mergeCell ref="D22:E22"/>
    <mergeCell ref="F10:I10"/>
    <mergeCell ref="B12:E12"/>
    <mergeCell ref="M20:N20"/>
    <mergeCell ref="B22:C22"/>
    <mergeCell ref="D20:E20"/>
    <mergeCell ref="D21:E21"/>
    <mergeCell ref="J10:M10"/>
    <mergeCell ref="B11:E11"/>
    <mergeCell ref="F11:I11"/>
    <mergeCell ref="J11:K11"/>
    <mergeCell ref="L11:N11"/>
    <mergeCell ref="A17:H17"/>
    <mergeCell ref="B18:C18"/>
    <mergeCell ref="D18:E18"/>
    <mergeCell ref="K18:L18"/>
    <mergeCell ref="J17:Q17"/>
    <mergeCell ref="K19:L19"/>
    <mergeCell ref="M19:N19"/>
    <mergeCell ref="M18:N18"/>
    <mergeCell ref="F19:G19"/>
    <mergeCell ref="B19:C19"/>
    <mergeCell ref="F51:G51"/>
    <mergeCell ref="B48:C48"/>
    <mergeCell ref="D48:E48"/>
    <mergeCell ref="F48:G48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B9:E9"/>
    <mergeCell ref="F9:I9"/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</mergeCells>
  <dataValidations count="6">
    <dataValidation type="list" allowBlank="1" showInputMessage="1" showErrorMessage="1" sqref="Q33:Q42 O33:P33 H33:H42 Q19:Q28 F20:F28 F34:F42 O20:O28 H19:H28 O34:O42 H47:H56 F48:F56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 B53:C56" xr:uid="{00000000-0002-0000-0000-000003000000}">
      <formula1>list3</formula1>
    </dataValidation>
    <dataValidation type="list" showInputMessage="1" showErrorMessage="1" sqref="F33:G33 O19:P19 F19 F47:G47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0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7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7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8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5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5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4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3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3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3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0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9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9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2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4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6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7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68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5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4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63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62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61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0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59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58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57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56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55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4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3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2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1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0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9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48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6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7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5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44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3" id="{398E1567-70A2-439B-95E9-D28D9EDEE83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42" id="{97712A08-1221-4108-B552-5FF7D4F6485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41" id="{A0FE7AE4-6BF9-4803-9B0D-3D713AD4CC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0" id="{86957154-5FAD-45B1-802D-90A6B3A18B5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39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38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7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6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5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4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7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6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5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23" id="{2BF0719B-654E-4C68-885E-8504B58A1CF4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22" id="{DAC56FBC-3FD3-4118-ADB1-262F5613E0C7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0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9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8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7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6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3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4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2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1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0" id="{F40077B9-CA7B-40B0-AA30-DFEE6E60D22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9" id="{CA358E6C-DD98-4323-B084-9753A4F96CF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8" id="{21EE37EA-F969-4216-868E-2A1FC0BCAA9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7" id="{2DA55903-1039-4F61-AA26-B93A5B0C289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6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3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2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E39 D20:D28 E25 M20:M28 D34:D42 N28 E28 M42:N42 M33:N33 E42 N25 N39 M34:M41 E53 D48:D56 E56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63</v>
      </c>
      <c r="B1" s="5"/>
      <c r="C1" s="5"/>
    </row>
    <row r="2" spans="1:12" x14ac:dyDescent="0.25">
      <c r="A2" t="s">
        <v>57</v>
      </c>
      <c r="B2" s="5">
        <v>1</v>
      </c>
      <c r="C2" s="5">
        <v>1</v>
      </c>
    </row>
    <row r="3" spans="1:12" x14ac:dyDescent="0.25">
      <c r="A3" s="5" t="s">
        <v>34</v>
      </c>
      <c r="B3" s="5">
        <v>2</v>
      </c>
      <c r="C3" s="5">
        <v>2</v>
      </c>
      <c r="I3" s="30">
        <f>Sheet1!B19</f>
        <v>44954</v>
      </c>
      <c r="J3" s="30">
        <f>Sheet1!K19</f>
        <v>44961</v>
      </c>
      <c r="K3" s="30">
        <f>Sheet1!B33</f>
        <v>44968</v>
      </c>
      <c r="L3" s="30">
        <f>Sheet1!K33</f>
        <v>44975</v>
      </c>
    </row>
    <row r="4" spans="1:12" x14ac:dyDescent="0.25">
      <c r="A4" s="5" t="s">
        <v>35</v>
      </c>
      <c r="B4" s="5">
        <v>3</v>
      </c>
      <c r="C4" s="5">
        <v>3</v>
      </c>
      <c r="I4" s="30">
        <f>Sheet1!B20</f>
        <v>44955</v>
      </c>
      <c r="J4" s="30">
        <f>Sheet1!K20</f>
        <v>44962</v>
      </c>
      <c r="K4" s="30">
        <f>Sheet1!B34</f>
        <v>44969</v>
      </c>
      <c r="L4" s="30">
        <f>Sheet1!K34</f>
        <v>44976</v>
      </c>
    </row>
    <row r="5" spans="1:12" x14ac:dyDescent="0.25">
      <c r="A5" s="5" t="s">
        <v>36</v>
      </c>
      <c r="B5" s="5">
        <v>4</v>
      </c>
      <c r="C5" s="5">
        <v>4</v>
      </c>
      <c r="I5" s="30">
        <f>Sheet1!B21</f>
        <v>44956</v>
      </c>
      <c r="J5" s="30">
        <f>Sheet1!K21</f>
        <v>44963</v>
      </c>
      <c r="K5" s="30">
        <f>Sheet1!B35</f>
        <v>44970</v>
      </c>
      <c r="L5" s="30">
        <f>Sheet1!K35</f>
        <v>44977</v>
      </c>
    </row>
    <row r="6" spans="1:12" x14ac:dyDescent="0.25">
      <c r="A6" s="5" t="s">
        <v>37</v>
      </c>
      <c r="B6" s="5">
        <v>5</v>
      </c>
      <c r="C6" s="5">
        <v>5</v>
      </c>
      <c r="I6" s="30">
        <f>Sheet1!B22</f>
        <v>44957</v>
      </c>
      <c r="J6" s="30">
        <f>Sheet1!K22</f>
        <v>44964</v>
      </c>
      <c r="K6" s="30">
        <f>Sheet1!B36</f>
        <v>44971</v>
      </c>
      <c r="L6" s="30">
        <f>Sheet1!K36</f>
        <v>44978</v>
      </c>
    </row>
    <row r="7" spans="1:12" x14ac:dyDescent="0.25">
      <c r="A7" s="5"/>
      <c r="B7" s="5">
        <v>6</v>
      </c>
      <c r="C7" s="5">
        <v>6</v>
      </c>
      <c r="I7" s="30">
        <f>Sheet1!B23</f>
        <v>44958</v>
      </c>
      <c r="J7" s="30">
        <f>Sheet1!K23</f>
        <v>44965</v>
      </c>
      <c r="K7" s="30">
        <f>Sheet1!B37</f>
        <v>44972</v>
      </c>
      <c r="L7" s="30">
        <f>Sheet1!K37</f>
        <v>44979</v>
      </c>
    </row>
    <row r="8" spans="1:12" x14ac:dyDescent="0.25">
      <c r="A8" s="5"/>
      <c r="B8" s="5">
        <v>7</v>
      </c>
      <c r="C8" s="5">
        <v>7</v>
      </c>
      <c r="I8" s="30">
        <f>Sheet1!B24</f>
        <v>44959</v>
      </c>
      <c r="J8" s="30">
        <f>Sheet1!K24</f>
        <v>44966</v>
      </c>
      <c r="K8" s="30">
        <f>Sheet1!B38</f>
        <v>44973</v>
      </c>
      <c r="L8" s="30">
        <f>Sheet1!K38</f>
        <v>44980</v>
      </c>
    </row>
    <row r="9" spans="1:12" x14ac:dyDescent="0.25">
      <c r="A9" s="5"/>
      <c r="B9" s="5">
        <v>8</v>
      </c>
      <c r="C9" s="5">
        <v>8</v>
      </c>
      <c r="I9" s="30"/>
    </row>
    <row r="10" spans="1:12" x14ac:dyDescent="0.25">
      <c r="A10" s="5"/>
      <c r="B10" s="5" t="s">
        <v>40</v>
      </c>
      <c r="C10" s="5">
        <v>9</v>
      </c>
    </row>
    <row r="11" spans="1:12" x14ac:dyDescent="0.2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5" x14ac:dyDescent="0.25"/>
  <cols>
    <col min="1" max="1" width="51.85546875" bestFit="1" customWidth="1"/>
    <col min="2" max="2" width="45.7109375" bestFit="1" customWidth="1"/>
  </cols>
  <sheetData>
    <row r="2" spans="1:8" ht="24" x14ac:dyDescent="0.55000000000000004">
      <c r="A2" s="146" t="s">
        <v>66</v>
      </c>
      <c r="B2" s="146"/>
      <c r="C2" s="146"/>
      <c r="D2" s="146"/>
      <c r="E2" s="146"/>
      <c r="F2" s="146"/>
      <c r="G2" s="146"/>
      <c r="H2" s="146"/>
    </row>
    <row r="3" spans="1:8" ht="24" x14ac:dyDescent="0.55000000000000004">
      <c r="A3" s="41" t="s">
        <v>67</v>
      </c>
      <c r="B3" s="41">
        <f>Sheet1!Q2</f>
        <v>2</v>
      </c>
      <c r="C3" s="41"/>
      <c r="D3" s="41"/>
      <c r="E3" s="41"/>
      <c r="F3" s="41"/>
      <c r="G3" s="41"/>
      <c r="H3" s="41"/>
    </row>
    <row r="4" spans="1:8" ht="24.75" thickBot="1" x14ac:dyDescent="0.6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 x14ac:dyDescent="0.55000000000000004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 x14ac:dyDescent="0.55000000000000004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 x14ac:dyDescent="0.55000000000000004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 x14ac:dyDescent="0.55000000000000004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 x14ac:dyDescent="0.55000000000000004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 x14ac:dyDescent="0.55000000000000004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 x14ac:dyDescent="0.55000000000000004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 x14ac:dyDescent="0.55000000000000004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 x14ac:dyDescent="0.6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15" t="s">
        <v>0</v>
      </c>
      <c r="B1" s="115"/>
      <c r="C1" s="115"/>
      <c r="D1" s="115"/>
      <c r="E1" s="115"/>
      <c r="F1" s="115"/>
      <c r="G1" s="10"/>
      <c r="H1" s="10"/>
      <c r="I1" s="10"/>
      <c r="J1" s="10"/>
      <c r="K1" s="11"/>
      <c r="L1" s="10"/>
      <c r="M1" s="116" t="s">
        <v>2</v>
      </c>
      <c r="N1" s="116"/>
      <c r="O1" s="116"/>
      <c r="P1" s="116"/>
      <c r="Q1" s="116"/>
    </row>
    <row r="2" spans="1:35" ht="14.25" customHeight="1" x14ac:dyDescent="0.25">
      <c r="A2" s="115" t="s">
        <v>1</v>
      </c>
      <c r="B2" s="115"/>
      <c r="C2" s="115"/>
      <c r="D2" s="115"/>
      <c r="E2" s="115"/>
      <c r="F2" s="115"/>
      <c r="G2" s="10"/>
      <c r="H2" s="10"/>
      <c r="I2" s="10"/>
      <c r="J2" s="10"/>
      <c r="K2" s="11"/>
      <c r="L2" s="10"/>
      <c r="M2" s="121" t="s">
        <v>80</v>
      </c>
      <c r="N2" s="121"/>
      <c r="O2" s="124" t="s">
        <v>21</v>
      </c>
      <c r="P2" s="124"/>
      <c r="Q2" s="10">
        <v>10</v>
      </c>
    </row>
    <row r="3" spans="1:35" ht="14.25" customHeight="1" x14ac:dyDescent="0.25">
      <c r="A3" s="115" t="s">
        <v>62</v>
      </c>
      <c r="B3" s="115"/>
      <c r="C3" s="115"/>
      <c r="D3" s="115"/>
      <c r="E3" s="115"/>
      <c r="F3" s="115"/>
      <c r="G3" s="10"/>
      <c r="H3" s="10"/>
      <c r="I3" s="10"/>
      <c r="J3" s="10"/>
      <c r="K3" s="11"/>
      <c r="L3" s="10"/>
      <c r="M3" s="115" t="s">
        <v>3</v>
      </c>
      <c r="N3" s="115"/>
      <c r="O3" s="115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25">
      <c r="A4" s="120" t="s">
        <v>38</v>
      </c>
      <c r="B4" s="120"/>
      <c r="C4" s="121" t="s">
        <v>61</v>
      </c>
      <c r="D4" s="121"/>
      <c r="E4" s="121"/>
      <c r="F4" s="121"/>
      <c r="G4" s="10"/>
      <c r="H4" s="10"/>
      <c r="I4" s="10"/>
      <c r="J4" s="10"/>
      <c r="K4" s="11"/>
      <c r="L4" s="10"/>
      <c r="M4" s="115" t="s">
        <v>4</v>
      </c>
      <c r="N4" s="115"/>
      <c r="O4" s="115"/>
      <c r="P4" s="14">
        <v>4</v>
      </c>
      <c r="Q4" s="12" t="s">
        <v>64</v>
      </c>
    </row>
    <row r="5" spans="1:35" ht="16.5" customHeight="1" thickBot="1" x14ac:dyDescent="0.3">
      <c r="A5" s="122" t="s">
        <v>39</v>
      </c>
      <c r="B5" s="122"/>
      <c r="C5" s="123" t="s">
        <v>36</v>
      </c>
      <c r="D5" s="123"/>
      <c r="E5" s="123"/>
      <c r="F5" s="123"/>
      <c r="G5" s="10"/>
      <c r="H5" s="10"/>
      <c r="I5" s="10"/>
      <c r="J5" s="10"/>
      <c r="K5" s="11"/>
      <c r="L5" s="10"/>
      <c r="M5" s="115" t="s">
        <v>5</v>
      </c>
      <c r="N5" s="115"/>
      <c r="O5" s="115"/>
      <c r="P5" s="15">
        <f>IF(P3-P4&gt;=0, P3-P4,0)</f>
        <v>4</v>
      </c>
      <c r="Q5" s="12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</row>
    <row r="6" spans="1:35" ht="17.25" thickTop="1" thickBot="1" x14ac:dyDescent="0.3">
      <c r="A6" s="29"/>
      <c r="B6" s="117" t="s">
        <v>22</v>
      </c>
      <c r="C6" s="118"/>
      <c r="D6" s="117" t="s">
        <v>23</v>
      </c>
      <c r="E6" s="118"/>
      <c r="F6" s="117" t="s">
        <v>24</v>
      </c>
      <c r="G6" s="118"/>
      <c r="H6" s="117" t="s">
        <v>25</v>
      </c>
      <c r="I6" s="118"/>
      <c r="J6" s="117" t="s">
        <v>26</v>
      </c>
      <c r="K6" s="118"/>
      <c r="L6" s="117" t="s">
        <v>27</v>
      </c>
      <c r="M6" s="118"/>
      <c r="N6" s="117" t="s">
        <v>28</v>
      </c>
      <c r="O6" s="118"/>
      <c r="P6" s="119" t="s">
        <v>29</v>
      </c>
      <c r="Q6" s="119"/>
      <c r="R6" s="40" t="s">
        <v>60</v>
      </c>
      <c r="S6" s="113"/>
      <c r="T6" s="113"/>
      <c r="U6" s="113"/>
      <c r="V6" s="113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</row>
    <row r="7" spans="1:35" ht="16.5" thickTop="1" x14ac:dyDescent="0.25">
      <c r="A7" s="28" t="s">
        <v>55</v>
      </c>
      <c r="B7" s="158"/>
      <c r="C7" s="159"/>
      <c r="D7" s="159"/>
      <c r="E7" s="159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59"/>
      <c r="Q7" s="159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28" t="s">
        <v>6</v>
      </c>
      <c r="B8" s="154" t="s">
        <v>82</v>
      </c>
      <c r="C8" s="155"/>
      <c r="D8" s="155"/>
      <c r="E8" s="156"/>
      <c r="F8" s="157" t="s">
        <v>82</v>
      </c>
      <c r="G8" s="155"/>
      <c r="H8" s="155"/>
      <c r="I8" s="156"/>
      <c r="J8" s="153"/>
      <c r="K8" s="153"/>
      <c r="L8" s="153"/>
      <c r="M8" s="153"/>
      <c r="N8" s="153"/>
      <c r="O8" s="153"/>
      <c r="P8" s="153"/>
      <c r="Q8" s="153"/>
      <c r="R8" s="49"/>
      <c r="S8" s="113"/>
      <c r="T8" s="113"/>
      <c r="U8" s="113"/>
      <c r="V8" s="113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</row>
    <row r="9" spans="1:35" x14ac:dyDescent="0.25">
      <c r="A9" s="16" t="s">
        <v>7</v>
      </c>
      <c r="B9" s="152"/>
      <c r="C9" s="153"/>
      <c r="D9" s="153"/>
      <c r="E9" s="153"/>
      <c r="F9" s="153"/>
      <c r="G9" s="153"/>
      <c r="H9" s="153"/>
      <c r="I9" s="153"/>
      <c r="J9" s="157" t="s">
        <v>82</v>
      </c>
      <c r="K9" s="155"/>
      <c r="L9" s="155"/>
      <c r="M9" s="156"/>
      <c r="N9" s="157" t="s">
        <v>82</v>
      </c>
      <c r="O9" s="155"/>
      <c r="P9" s="155"/>
      <c r="Q9" s="156"/>
      <c r="R9" s="49"/>
      <c r="S9" s="113"/>
      <c r="T9" s="113"/>
      <c r="U9" s="113"/>
      <c r="V9" s="113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</row>
    <row r="10" spans="1:35" x14ac:dyDescent="0.25">
      <c r="A10" s="16" t="s">
        <v>8</v>
      </c>
      <c r="B10" s="154" t="s">
        <v>81</v>
      </c>
      <c r="C10" s="155"/>
      <c r="D10" s="155"/>
      <c r="E10" s="156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50"/>
      <c r="S10" s="113"/>
      <c r="T10" s="113"/>
      <c r="U10" s="113"/>
      <c r="V10" s="113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</row>
    <row r="11" spans="1:35" x14ac:dyDescent="0.25">
      <c r="A11" s="16" t="s">
        <v>9</v>
      </c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50"/>
    </row>
    <row r="12" spans="1:35" ht="16.5" thickBot="1" x14ac:dyDescent="0.3">
      <c r="A12" s="17" t="s">
        <v>10</v>
      </c>
      <c r="B12" s="147"/>
      <c r="C12" s="148"/>
      <c r="D12" s="148"/>
      <c r="E12" s="148"/>
      <c r="F12" s="149" t="s">
        <v>81</v>
      </c>
      <c r="G12" s="150"/>
      <c r="H12" s="150"/>
      <c r="I12" s="151"/>
      <c r="J12" s="148"/>
      <c r="K12" s="148"/>
      <c r="L12" s="148"/>
      <c r="M12" s="148"/>
      <c r="N12" s="148"/>
      <c r="O12" s="148"/>
      <c r="P12" s="148"/>
      <c r="Q12" s="148"/>
      <c r="R12" s="51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 x14ac:dyDescent="0.25">
      <c r="A14" s="132" t="s">
        <v>50</v>
      </c>
      <c r="B14" s="111"/>
      <c r="C14" s="133"/>
      <c r="D14" s="110" t="s">
        <v>51</v>
      </c>
      <c r="E14" s="111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26"/>
    </row>
    <row r="15" spans="1:35" ht="16.5" thickBot="1" x14ac:dyDescent="0.3">
      <c r="A15" s="134"/>
      <c r="B15" s="135"/>
      <c r="C15" s="136"/>
      <c r="D15" s="127" t="s">
        <v>52</v>
      </c>
      <c r="E15" s="131"/>
      <c r="F15" s="127" t="s">
        <v>65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04" t="s">
        <v>11</v>
      </c>
      <c r="B17" s="105"/>
      <c r="C17" s="106"/>
      <c r="D17" s="106"/>
      <c r="E17" s="106"/>
      <c r="F17" s="106"/>
      <c r="G17" s="106"/>
      <c r="H17" s="107"/>
      <c r="I17" s="18"/>
      <c r="J17" s="104" t="s">
        <v>12</v>
      </c>
      <c r="K17" s="105"/>
      <c r="L17" s="106"/>
      <c r="M17" s="106"/>
      <c r="N17" s="106"/>
      <c r="O17" s="106"/>
      <c r="P17" s="106"/>
      <c r="Q17" s="107"/>
    </row>
    <row r="18" spans="1:17" s="38" customFormat="1" ht="39" thickTop="1" x14ac:dyDescent="0.2">
      <c r="A18" s="39" t="s">
        <v>13</v>
      </c>
      <c r="B18" s="108" t="s">
        <v>14</v>
      </c>
      <c r="C18" s="109"/>
      <c r="D18" s="89" t="s">
        <v>41</v>
      </c>
      <c r="E18" s="90"/>
      <c r="F18" s="91" t="s">
        <v>42</v>
      </c>
      <c r="G18" s="90"/>
      <c r="H18" s="36" t="s">
        <v>53</v>
      </c>
      <c r="I18" s="18"/>
      <c r="J18" s="39" t="s">
        <v>13</v>
      </c>
      <c r="K18" s="108" t="s">
        <v>14</v>
      </c>
      <c r="L18" s="109"/>
      <c r="M18" s="89" t="s">
        <v>41</v>
      </c>
      <c r="N18" s="90"/>
      <c r="O18" s="91" t="s">
        <v>42</v>
      </c>
      <c r="P18" s="90"/>
      <c r="Q18" s="36" t="s">
        <v>53</v>
      </c>
    </row>
    <row r="19" spans="1:17" x14ac:dyDescent="0.25">
      <c r="A19" s="19" t="s">
        <v>54</v>
      </c>
      <c r="B19" s="92">
        <v>43764</v>
      </c>
      <c r="C19" s="93"/>
      <c r="D19" s="72"/>
      <c r="E19" s="73"/>
      <c r="F19" s="74"/>
      <c r="G19" s="73"/>
      <c r="H19" s="32" t="str">
        <f>IF(D19=Sheet2!B10,"",IF((D19+F19)&lt;&gt;0,(D19+F19), ""))</f>
        <v/>
      </c>
      <c r="I19" s="18"/>
      <c r="J19" s="19" t="s">
        <v>54</v>
      </c>
      <c r="K19" s="92">
        <f>B24+2</f>
        <v>43771</v>
      </c>
      <c r="L19" s="93"/>
      <c r="M19" s="72"/>
      <c r="N19" s="73"/>
      <c r="O19" s="74"/>
      <c r="P19" s="73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92">
        <f t="shared" ref="B20:B24" si="0">B19+1</f>
        <v>43765</v>
      </c>
      <c r="C20" s="93"/>
      <c r="D20" s="81"/>
      <c r="E20" s="82"/>
      <c r="F20" s="83">
        <v>4</v>
      </c>
      <c r="G20" s="82"/>
      <c r="H20" s="32">
        <f>IF(D20=Sheet2!B10,"",IF((D20+F20)&lt;&gt;0,(D20+F20), ""))</f>
        <v>4</v>
      </c>
      <c r="I20" s="18"/>
      <c r="J20" s="19" t="s">
        <v>6</v>
      </c>
      <c r="K20" s="92">
        <f>K19+1</f>
        <v>43772</v>
      </c>
      <c r="L20" s="93"/>
      <c r="M20" s="81"/>
      <c r="N20" s="82"/>
      <c r="O20" s="83"/>
      <c r="P20" s="82"/>
      <c r="Q20" s="32" t="str">
        <f>IF(M20=Sheet2!B10,"",IF((M20+O20)&lt;&gt;0,(M20+O20), ""))</f>
        <v/>
      </c>
    </row>
    <row r="21" spans="1:17" ht="14.25" customHeight="1" x14ac:dyDescent="0.25">
      <c r="A21" s="19" t="s">
        <v>7</v>
      </c>
      <c r="B21" s="92">
        <f t="shared" si="0"/>
        <v>43766</v>
      </c>
      <c r="C21" s="93"/>
      <c r="D21" s="81"/>
      <c r="E21" s="82"/>
      <c r="F21" s="83">
        <v>4</v>
      </c>
      <c r="G21" s="82"/>
      <c r="H21" s="32">
        <f>IF(D21=Sheet2!B10,"",IF((D21+F21)&lt;&gt;0,(D21+F21), ""))</f>
        <v>4</v>
      </c>
      <c r="I21" s="18"/>
      <c r="J21" s="19" t="s">
        <v>7</v>
      </c>
      <c r="K21" s="92">
        <f>K20+1</f>
        <v>43773</v>
      </c>
      <c r="L21" s="93"/>
      <c r="M21" s="81"/>
      <c r="N21" s="82"/>
      <c r="O21" s="83"/>
      <c r="P21" s="82"/>
      <c r="Q21" s="32" t="str">
        <f>IF(M21=Sheet2!B10,"",IF((M21+O21)&lt;&gt;0,(M21+O21), ""))</f>
        <v/>
      </c>
    </row>
    <row r="22" spans="1:17" ht="14.25" customHeight="1" x14ac:dyDescent="0.25">
      <c r="A22" s="19" t="s">
        <v>8</v>
      </c>
      <c r="B22" s="92">
        <f t="shared" si="0"/>
        <v>43767</v>
      </c>
      <c r="C22" s="93"/>
      <c r="D22" s="81">
        <v>2</v>
      </c>
      <c r="E22" s="82"/>
      <c r="F22" s="83"/>
      <c r="G22" s="82"/>
      <c r="H22" s="32">
        <f>IF(D22=Sheet2!B10,"",IF((D22+F22)&lt;&gt;0,(D22+F22), ""))</f>
        <v>2</v>
      </c>
      <c r="I22" s="18"/>
      <c r="J22" s="19" t="s">
        <v>8</v>
      </c>
      <c r="K22" s="92">
        <f t="shared" ref="K22:K24" si="1">K21+1</f>
        <v>43774</v>
      </c>
      <c r="L22" s="93"/>
      <c r="M22" s="81"/>
      <c r="N22" s="82"/>
      <c r="O22" s="83"/>
      <c r="P22" s="82"/>
      <c r="Q22" s="32" t="str">
        <f>IF(M22=Sheet2!B10,"",IF((M22+O22)&lt;&gt;0,(M22+O22), ""))</f>
        <v/>
      </c>
    </row>
    <row r="23" spans="1:17" ht="14.25" customHeight="1" x14ac:dyDescent="0.25">
      <c r="A23" s="19" t="s">
        <v>9</v>
      </c>
      <c r="B23" s="92">
        <f t="shared" si="0"/>
        <v>43768</v>
      </c>
      <c r="C23" s="93"/>
      <c r="D23" s="81"/>
      <c r="E23" s="82"/>
      <c r="F23" s="83"/>
      <c r="G23" s="82"/>
      <c r="H23" s="32" t="str">
        <f>IF(D23=Sheet2!B10,"",IF((D23+F23)&lt;&gt;0,(D23+F23), ""))</f>
        <v/>
      </c>
      <c r="I23" s="18"/>
      <c r="J23" s="19" t="s">
        <v>9</v>
      </c>
      <c r="K23" s="92">
        <f t="shared" si="1"/>
        <v>43775</v>
      </c>
      <c r="L23" s="93"/>
      <c r="M23" s="81"/>
      <c r="N23" s="82"/>
      <c r="O23" s="83"/>
      <c r="P23" s="82"/>
      <c r="Q23" s="32" t="str">
        <f>IF(M23=Sheet2!B10,"",IF((M23+O23)&lt;&gt;0,(M23+O23), ""))</f>
        <v/>
      </c>
    </row>
    <row r="24" spans="1:17" ht="14.25" customHeight="1" x14ac:dyDescent="0.25">
      <c r="A24" s="19" t="s">
        <v>10</v>
      </c>
      <c r="B24" s="92">
        <f t="shared" si="0"/>
        <v>43769</v>
      </c>
      <c r="C24" s="93"/>
      <c r="D24" s="81">
        <v>2</v>
      </c>
      <c r="E24" s="82"/>
      <c r="F24" s="83"/>
      <c r="G24" s="82"/>
      <c r="H24" s="32">
        <f>IF(D24=Sheet2!B10,"",IF((D24+F24)&lt;&gt;0,(D24+F24), ""))</f>
        <v>2</v>
      </c>
      <c r="I24" s="18"/>
      <c r="J24" s="19" t="s">
        <v>10</v>
      </c>
      <c r="K24" s="92">
        <f t="shared" si="1"/>
        <v>43776</v>
      </c>
      <c r="L24" s="93"/>
      <c r="M24" s="72"/>
      <c r="N24" s="73"/>
      <c r="O24" s="74"/>
      <c r="P24" s="73"/>
      <c r="Q24" s="32" t="str">
        <f>IF(M24=Sheet2!B10,"",IF((M24+O24)&lt;&gt;0,(M24+O24), ""))</f>
        <v/>
      </c>
    </row>
    <row r="25" spans="1:17" ht="23.25" customHeight="1" x14ac:dyDescent="0.25">
      <c r="A25" s="20" t="s">
        <v>18</v>
      </c>
      <c r="B25" s="92"/>
      <c r="C25" s="93"/>
      <c r="D25" s="81"/>
      <c r="E25" s="82"/>
      <c r="F25" s="83"/>
      <c r="G25" s="82"/>
      <c r="H25" s="32" t="str">
        <f>IF(D25=Sheet2!B10,"",IF((D25+F25)&lt;&gt;0,(D25+F25), ""))</f>
        <v/>
      </c>
      <c r="I25" s="18"/>
      <c r="J25" s="20" t="s">
        <v>18</v>
      </c>
      <c r="K25" s="92"/>
      <c r="L25" s="93"/>
      <c r="M25" s="72"/>
      <c r="N25" s="73"/>
      <c r="O25" s="74"/>
      <c r="P25" s="73"/>
      <c r="Q25" s="32" t="str">
        <f>IF(M25=Sheet2!B10,"",IF((M25+O25)&lt;&gt;0,(M25+O25), ""))</f>
        <v/>
      </c>
    </row>
    <row r="26" spans="1:17" x14ac:dyDescent="0.25">
      <c r="A26" s="34" t="s">
        <v>58</v>
      </c>
      <c r="B26" s="92"/>
      <c r="C26" s="93"/>
      <c r="D26" s="81"/>
      <c r="E26" s="82"/>
      <c r="F26" s="83"/>
      <c r="G26" s="82"/>
      <c r="H26" s="32" t="str">
        <f>IF(D26=Sheet2!B10,"",IF((D26+F26)&lt;&gt;0,((D26*2)+F26), ""))</f>
        <v/>
      </c>
      <c r="I26" s="18"/>
      <c r="J26" s="34" t="s">
        <v>58</v>
      </c>
      <c r="K26" s="92"/>
      <c r="L26" s="93"/>
      <c r="M26" s="81"/>
      <c r="N26" s="82"/>
      <c r="O26" s="74"/>
      <c r="P26" s="73"/>
      <c r="Q26" s="32" t="str">
        <f>IF(M26=Sheet2!K10,"",IF((M26+O26)&lt;&gt;0,((M26*2)+O26), ""))</f>
        <v/>
      </c>
    </row>
    <row r="27" spans="1:17" x14ac:dyDescent="0.25">
      <c r="A27" s="34" t="s">
        <v>59</v>
      </c>
      <c r="B27" s="92"/>
      <c r="C27" s="93"/>
      <c r="D27" s="81"/>
      <c r="E27" s="82"/>
      <c r="F27" s="83"/>
      <c r="G27" s="82"/>
      <c r="H27" s="32" t="str">
        <f>IF(D27=Sheet2!B10,"",IF((D27+F27)&lt;&gt;0,((D27*3)+F27), ""))</f>
        <v/>
      </c>
      <c r="I27" s="18"/>
      <c r="J27" s="34" t="s">
        <v>59</v>
      </c>
      <c r="K27" s="92"/>
      <c r="L27" s="93"/>
      <c r="M27" s="72"/>
      <c r="N27" s="73"/>
      <c r="O27" s="74"/>
      <c r="P27" s="73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92">
        <v>43767</v>
      </c>
      <c r="C28" s="93"/>
      <c r="D28" s="81">
        <v>3</v>
      </c>
      <c r="E28" s="82"/>
      <c r="F28" s="83"/>
      <c r="G28" s="82"/>
      <c r="H28" s="32">
        <f>IF(D28=Sheet2!B10,"",IF((D28+F28)&lt;&gt;0,(D28+F28), ""))</f>
        <v>3</v>
      </c>
      <c r="I28" s="18"/>
      <c r="J28" s="20" t="s">
        <v>19</v>
      </c>
      <c r="K28" s="92"/>
      <c r="L28" s="93"/>
      <c r="M28" s="72"/>
      <c r="N28" s="73"/>
      <c r="O28" s="74"/>
      <c r="P28" s="73"/>
      <c r="Q28" s="32" t="str">
        <f>IF(M28=Sheet2!B10,"",IF((M28+O28)&lt;&gt;0,(M28+O28), ""))</f>
        <v/>
      </c>
    </row>
    <row r="29" spans="1:17" ht="16.5" thickBot="1" x14ac:dyDescent="0.3">
      <c r="A29" s="75" t="s">
        <v>15</v>
      </c>
      <c r="B29" s="76"/>
      <c r="C29" s="77"/>
      <c r="D29" s="78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79"/>
      <c r="F29" s="79"/>
      <c r="G29" s="80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37" t="s">
        <v>15</v>
      </c>
      <c r="K29" s="76"/>
      <c r="L29" s="138"/>
      <c r="M29" s="78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79"/>
      <c r="O29" s="79"/>
      <c r="P29" s="80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84" t="s">
        <v>16</v>
      </c>
      <c r="B31" s="85"/>
      <c r="C31" s="85"/>
      <c r="D31" s="85"/>
      <c r="E31" s="85"/>
      <c r="F31" s="85"/>
      <c r="G31" s="85"/>
      <c r="H31" s="86"/>
      <c r="I31" s="18"/>
      <c r="J31" s="84" t="s">
        <v>17</v>
      </c>
      <c r="K31" s="85"/>
      <c r="L31" s="85"/>
      <c r="M31" s="85"/>
      <c r="N31" s="85"/>
      <c r="O31" s="85"/>
      <c r="P31" s="85"/>
      <c r="Q31" s="86"/>
    </row>
    <row r="32" spans="1:17" s="38" customFormat="1" ht="39" thickTop="1" x14ac:dyDescent="0.2">
      <c r="A32" s="35" t="s">
        <v>13</v>
      </c>
      <c r="B32" s="87" t="s">
        <v>14</v>
      </c>
      <c r="C32" s="88"/>
      <c r="D32" s="89" t="s">
        <v>41</v>
      </c>
      <c r="E32" s="90"/>
      <c r="F32" s="91" t="s">
        <v>42</v>
      </c>
      <c r="G32" s="90"/>
      <c r="H32" s="36" t="s">
        <v>53</v>
      </c>
      <c r="I32" s="37"/>
      <c r="J32" s="35" t="s">
        <v>13</v>
      </c>
      <c r="K32" s="87" t="s">
        <v>14</v>
      </c>
      <c r="L32" s="88"/>
      <c r="M32" s="89" t="s">
        <v>41</v>
      </c>
      <c r="N32" s="90"/>
      <c r="O32" s="91" t="s">
        <v>42</v>
      </c>
      <c r="P32" s="90"/>
      <c r="Q32" s="36" t="s">
        <v>53</v>
      </c>
    </row>
    <row r="33" spans="1:17" x14ac:dyDescent="0.25">
      <c r="A33" s="19" t="s">
        <v>54</v>
      </c>
      <c r="B33" s="70">
        <f>K24+2</f>
        <v>43778</v>
      </c>
      <c r="C33" s="71"/>
      <c r="D33" s="72"/>
      <c r="E33" s="73"/>
      <c r="F33" s="74"/>
      <c r="G33" s="73"/>
      <c r="H33" s="32" t="str">
        <f>IF(D33=Sheet2!B10,"",IF((D33+F33)&lt;&gt;0,(D33+F33), ""))</f>
        <v/>
      </c>
      <c r="I33" s="21"/>
      <c r="J33" s="19" t="s">
        <v>54</v>
      </c>
      <c r="K33" s="70">
        <f>B38+2</f>
        <v>43785</v>
      </c>
      <c r="L33" s="71"/>
      <c r="M33" s="72"/>
      <c r="N33" s="73"/>
      <c r="O33" s="74"/>
      <c r="P33" s="73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70">
        <f>B33+1</f>
        <v>43779</v>
      </c>
      <c r="C34" s="71"/>
      <c r="D34" s="81"/>
      <c r="E34" s="82"/>
      <c r="F34" s="83"/>
      <c r="G34" s="82"/>
      <c r="H34" s="32" t="str">
        <f>IF(D34=Sheet2!B10,"",IF((D34+F34)&lt;&gt;0,(D34+F34), ""))</f>
        <v/>
      </c>
      <c r="I34" s="18"/>
      <c r="J34" s="19" t="s">
        <v>6</v>
      </c>
      <c r="K34" s="70">
        <f>K33+1</f>
        <v>43786</v>
      </c>
      <c r="L34" s="71"/>
      <c r="M34" s="81"/>
      <c r="N34" s="82"/>
      <c r="O34" s="83"/>
      <c r="P34" s="82"/>
      <c r="Q34" s="32" t="str">
        <f>IF(M34=Sheet2!B10,"",IF((M34+O34)&lt;&gt;0,(M34+O34), ""))</f>
        <v/>
      </c>
    </row>
    <row r="35" spans="1:17" ht="15" customHeight="1" x14ac:dyDescent="0.25">
      <c r="A35" s="19" t="s">
        <v>7</v>
      </c>
      <c r="B35" s="70">
        <f t="shared" ref="B35:B38" si="2">B34+1</f>
        <v>43780</v>
      </c>
      <c r="C35" s="71"/>
      <c r="D35" s="81"/>
      <c r="E35" s="82"/>
      <c r="F35" s="83"/>
      <c r="G35" s="82"/>
      <c r="H35" s="32" t="str">
        <f>IF(D35=Sheet2!B10,"",IF((D35+F35)&lt;&gt;0,(D35+F35), ""))</f>
        <v/>
      </c>
      <c r="I35" s="18"/>
      <c r="J35" s="19" t="s">
        <v>7</v>
      </c>
      <c r="K35" s="70">
        <f t="shared" ref="K35:K38" si="3">K34+1</f>
        <v>43787</v>
      </c>
      <c r="L35" s="71"/>
      <c r="M35" s="81"/>
      <c r="N35" s="82"/>
      <c r="O35" s="83"/>
      <c r="P35" s="82"/>
      <c r="Q35" s="32" t="str">
        <f>IF(M35=Sheet2!B10,"",IF((M35+O35)&lt;&gt;0,(M35+O35), ""))</f>
        <v/>
      </c>
    </row>
    <row r="36" spans="1:17" ht="15" customHeight="1" x14ac:dyDescent="0.25">
      <c r="A36" s="19" t="s">
        <v>8</v>
      </c>
      <c r="B36" s="70">
        <f t="shared" si="2"/>
        <v>43781</v>
      </c>
      <c r="C36" s="71"/>
      <c r="D36" s="81"/>
      <c r="E36" s="82"/>
      <c r="F36" s="83"/>
      <c r="G36" s="82"/>
      <c r="H36" s="32" t="str">
        <f>IF(D36=Sheet2!B10,"",IF((D36+F36)&lt;&gt;0,(D36+F36), ""))</f>
        <v/>
      </c>
      <c r="I36" s="18"/>
      <c r="J36" s="19" t="s">
        <v>8</v>
      </c>
      <c r="K36" s="70">
        <f t="shared" si="3"/>
        <v>43788</v>
      </c>
      <c r="L36" s="71"/>
      <c r="M36" s="81"/>
      <c r="N36" s="82"/>
      <c r="O36" s="83"/>
      <c r="P36" s="82"/>
      <c r="Q36" s="32" t="str">
        <f>IF(M36=Sheet2!B10,"",IF((M36+O36)&lt;&gt;0,(M36+O36), ""))</f>
        <v/>
      </c>
    </row>
    <row r="37" spans="1:17" ht="15" customHeight="1" x14ac:dyDescent="0.25">
      <c r="A37" s="19" t="s">
        <v>9</v>
      </c>
      <c r="B37" s="70">
        <f t="shared" si="2"/>
        <v>43782</v>
      </c>
      <c r="C37" s="71"/>
      <c r="D37" s="81"/>
      <c r="E37" s="82"/>
      <c r="F37" s="83"/>
      <c r="G37" s="82"/>
      <c r="H37" s="32" t="str">
        <f>IF(D37=Sheet2!B10,"",IF((D37+F37)&lt;&gt;0,(D37+F37), ""))</f>
        <v/>
      </c>
      <c r="I37" s="18"/>
      <c r="J37" s="19" t="s">
        <v>9</v>
      </c>
      <c r="K37" s="70">
        <f t="shared" si="3"/>
        <v>43789</v>
      </c>
      <c r="L37" s="71"/>
      <c r="M37" s="81"/>
      <c r="N37" s="82"/>
      <c r="O37" s="83"/>
      <c r="P37" s="82"/>
      <c r="Q37" s="32" t="str">
        <f>IF(M37=Sheet2!B10,"",IF((M37+O37)&lt;&gt;0,(M37+O37), ""))</f>
        <v/>
      </c>
    </row>
    <row r="38" spans="1:17" ht="15" customHeight="1" x14ac:dyDescent="0.25">
      <c r="A38" s="19" t="s">
        <v>10</v>
      </c>
      <c r="B38" s="70">
        <f t="shared" si="2"/>
        <v>43783</v>
      </c>
      <c r="C38" s="71"/>
      <c r="D38" s="81"/>
      <c r="E38" s="82"/>
      <c r="F38" s="83"/>
      <c r="G38" s="82"/>
      <c r="H38" s="32" t="str">
        <f>IF(D38=Sheet2!B10,"",IF((D38+F38)&lt;&gt;0,(D38+F38), ""))</f>
        <v/>
      </c>
      <c r="I38" s="18"/>
      <c r="J38" s="19" t="s">
        <v>10</v>
      </c>
      <c r="K38" s="70">
        <f t="shared" si="3"/>
        <v>43790</v>
      </c>
      <c r="L38" s="71"/>
      <c r="M38" s="72"/>
      <c r="N38" s="73"/>
      <c r="O38" s="74"/>
      <c r="P38" s="73"/>
      <c r="Q38" s="32" t="str">
        <f>IF(M38=Sheet2!B10,"",IF((M38+O38)&lt;&gt;0,(M38+O38), ""))</f>
        <v/>
      </c>
    </row>
    <row r="39" spans="1:17" ht="21.75" customHeight="1" x14ac:dyDescent="0.25">
      <c r="A39" s="20" t="s">
        <v>18</v>
      </c>
      <c r="B39" s="70"/>
      <c r="C39" s="71"/>
      <c r="D39" s="81"/>
      <c r="E39" s="82"/>
      <c r="F39" s="83"/>
      <c r="G39" s="82"/>
      <c r="H39" s="32" t="str">
        <f>IF(D39=Sheet2!B10,"",IF((D39+F39)&lt;&gt;0,(D39+F39), ""))</f>
        <v/>
      </c>
      <c r="I39" s="18"/>
      <c r="J39" s="20" t="s">
        <v>18</v>
      </c>
      <c r="K39" s="70"/>
      <c r="L39" s="71"/>
      <c r="M39" s="72"/>
      <c r="N39" s="73"/>
      <c r="O39" s="74"/>
      <c r="P39" s="73"/>
      <c r="Q39" s="32" t="str">
        <f>IF(M39=Sheet2!B10,"",IF((M39+O39)&lt;&gt;0,(M39+O39), ""))</f>
        <v/>
      </c>
    </row>
    <row r="40" spans="1:17" x14ac:dyDescent="0.25">
      <c r="A40" s="34" t="s">
        <v>58</v>
      </c>
      <c r="B40" s="70"/>
      <c r="C40" s="71"/>
      <c r="D40" s="81"/>
      <c r="E40" s="82"/>
      <c r="F40" s="83"/>
      <c r="G40" s="82"/>
      <c r="H40" s="32" t="str">
        <f>IF(D40=Sheet2!B24,"",IF((D40+F40)&lt;&gt;0,((D40*2)+F40), ""))</f>
        <v/>
      </c>
      <c r="I40" s="18"/>
      <c r="J40" s="34" t="s">
        <v>58</v>
      </c>
      <c r="K40" s="70"/>
      <c r="L40" s="71"/>
      <c r="M40" s="72"/>
      <c r="N40" s="73"/>
      <c r="O40" s="74"/>
      <c r="P40" s="73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70"/>
      <c r="C41" s="71"/>
      <c r="D41" s="72"/>
      <c r="E41" s="73"/>
      <c r="F41" s="74"/>
      <c r="G41" s="73"/>
      <c r="H41" s="32" t="str">
        <f>IF(D41=Sheet2!B24,"",IF((D41+F41)&lt;&gt;0,((D41*3)+F41), ""))</f>
        <v/>
      </c>
      <c r="I41" s="18"/>
      <c r="J41" s="34" t="s">
        <v>59</v>
      </c>
      <c r="K41" s="70"/>
      <c r="L41" s="71"/>
      <c r="M41" s="72"/>
      <c r="N41" s="73"/>
      <c r="O41" s="74"/>
      <c r="P41" s="73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70"/>
      <c r="C42" s="71"/>
      <c r="D42" s="72"/>
      <c r="E42" s="73"/>
      <c r="F42" s="74"/>
      <c r="G42" s="73"/>
      <c r="H42" s="32" t="str">
        <f>IF(D42=Sheet2!B10,"",IF((D42+F42)&lt;&gt;0,(D42+F42), ""))</f>
        <v/>
      </c>
      <c r="I42" s="18"/>
      <c r="J42" s="20" t="s">
        <v>19</v>
      </c>
      <c r="K42" s="70"/>
      <c r="L42" s="71"/>
      <c r="M42" s="72"/>
      <c r="N42" s="73"/>
      <c r="O42" s="74"/>
      <c r="P42" s="73"/>
      <c r="Q42" s="32" t="str">
        <f>IF(M42=Sheet2!B10,"",IF((M42+O42)&lt;&gt;0,(M42+O42), ""))</f>
        <v/>
      </c>
    </row>
    <row r="43" spans="1:17" ht="16.5" thickBot="1" x14ac:dyDescent="0.3">
      <c r="A43" s="75" t="s">
        <v>15</v>
      </c>
      <c r="B43" s="76"/>
      <c r="C43" s="77"/>
      <c r="D43" s="78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79"/>
      <c r="F43" s="79"/>
      <c r="G43" s="80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75" t="s">
        <v>15</v>
      </c>
      <c r="K43" s="76"/>
      <c r="L43" s="77"/>
      <c r="M43" s="78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79"/>
      <c r="O43" s="79"/>
      <c r="P43" s="80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40" t="str">
        <f>"کۆی گشتی کاتژمێرەکان : [" &amp; SUM(H29,Q29,H43,Q43) &amp; "] کاتژمێر"</f>
        <v>کۆی گشتی کاتژمێرەکان : [15] کاتژمێر</v>
      </c>
      <c r="B45" s="140"/>
      <c r="C45" s="140"/>
      <c r="D45" s="140"/>
      <c r="E45" s="140"/>
      <c r="F45" s="140"/>
      <c r="G45" s="140"/>
      <c r="H45" s="22"/>
      <c r="I45" s="140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40"/>
      <c r="K45" s="140"/>
      <c r="L45" s="140"/>
      <c r="M45" s="140"/>
      <c r="N45" s="140"/>
      <c r="O45" s="140"/>
      <c r="P45" s="22"/>
      <c r="Q45" s="22"/>
    </row>
    <row r="46" spans="1:17" ht="17.25" thickTop="1" thickBot="1" x14ac:dyDescent="0.3">
      <c r="A46" s="140" t="str">
        <f>"کۆی کاتژمێرەکانی نیساب :[" &amp;IF(H29=0,0,P5)+IF(Q29=0,0,P5)+IF(H43=0,0,P5)+IF(Q43=0,0,P5) &amp; "] کاتژمێر"</f>
        <v>کۆی کاتژمێرەکانی نیساب :[4] کاتژمێر</v>
      </c>
      <c r="B46" s="140"/>
      <c r="C46" s="140"/>
      <c r="D46" s="140"/>
      <c r="E46" s="140"/>
      <c r="F46" s="140"/>
      <c r="G46" s="140"/>
      <c r="H46" s="22"/>
      <c r="I46" s="141" t="s">
        <v>20</v>
      </c>
      <c r="J46" s="141"/>
      <c r="K46" s="141"/>
      <c r="L46" s="144">
        <f>IF(C5=Sheet2!A3,3500,IF(C5=Sheet2!A4,4500,IF(C5=Sheet2!A5,5500,IF(C5=Sheet2!A2,2500,IF(C5=Sheet2!A1,2500,6500)))))</f>
        <v>5500</v>
      </c>
      <c r="M46" s="144"/>
      <c r="N46" s="23" t="s">
        <v>30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42" t="s">
        <v>31</v>
      </c>
      <c r="J47" s="142"/>
      <c r="K47" s="142"/>
      <c r="L47" s="145">
        <f>L46*( SUM(H29,Q29,H43,Q43) - (IF(H29=0,0,P5)+IF(Q29=0,0,P5)+IF(H43=0,0,P5)+IF(Q43=0,0,P5)))</f>
        <v>60500</v>
      </c>
      <c r="M47" s="145"/>
      <c r="N47" s="23" t="s">
        <v>30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43" t="s">
        <v>56</v>
      </c>
      <c r="B49" s="143"/>
      <c r="C49" s="143"/>
      <c r="D49" s="8"/>
      <c r="E49" s="4"/>
      <c r="F49" s="4"/>
      <c r="G49" s="139" t="s">
        <v>43</v>
      </c>
      <c r="H49" s="139"/>
      <c r="I49" s="139"/>
      <c r="J49" s="139"/>
      <c r="M49" s="113" t="s">
        <v>44</v>
      </c>
      <c r="N49" s="113"/>
      <c r="O49" s="113"/>
    </row>
    <row r="50" spans="1:17" x14ac:dyDescent="0.25">
      <c r="A50" s="143" t="s">
        <v>32</v>
      </c>
      <c r="B50" s="143"/>
      <c r="C50" s="143"/>
      <c r="D50" s="8"/>
      <c r="E50" s="4"/>
      <c r="F50" s="4"/>
      <c r="G50" s="139" t="s">
        <v>45</v>
      </c>
      <c r="H50" s="139"/>
      <c r="I50" s="139"/>
      <c r="J50" s="139"/>
      <c r="M50" s="113" t="s">
        <v>46</v>
      </c>
      <c r="N50" s="113"/>
      <c r="O50" s="113"/>
    </row>
    <row r="51" spans="1:17" ht="63.75" customHeight="1" x14ac:dyDescent="0.2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143" t="str">
        <f>C4</f>
        <v>پ.ى.د.فكرى على قادر</v>
      </c>
      <c r="B52" s="143"/>
      <c r="C52" s="143"/>
      <c r="D52" s="8"/>
      <c r="E52" s="4"/>
      <c r="F52" s="4"/>
      <c r="G52" s="139" t="s">
        <v>61</v>
      </c>
      <c r="H52" s="139"/>
      <c r="I52" s="139"/>
      <c r="J52" s="139"/>
      <c r="K52" s="3"/>
      <c r="L52" s="3"/>
      <c r="M52" s="113" t="s">
        <v>33</v>
      </c>
      <c r="N52" s="113"/>
      <c r="O52" s="113"/>
    </row>
    <row r="53" spans="1:17" ht="14.25" customHeight="1" x14ac:dyDescent="0.25">
      <c r="A53" s="143" t="s">
        <v>47</v>
      </c>
      <c r="B53" s="143"/>
      <c r="C53" s="143"/>
      <c r="D53" s="8"/>
      <c r="E53" s="4"/>
      <c r="F53" s="4"/>
      <c r="G53" s="139" t="s">
        <v>48</v>
      </c>
      <c r="H53" s="139"/>
      <c r="I53" s="139"/>
      <c r="J53" s="139"/>
      <c r="K53" s="3"/>
      <c r="L53" s="3"/>
      <c r="M53" s="113" t="s">
        <v>49</v>
      </c>
      <c r="N53" s="113"/>
      <c r="O53" s="113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2023-02-28T04:49:38Z</dcterms:modified>
</cp:coreProperties>
</file>